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DieseArbeitsmappe" defaultThemeVersion="124226"/>
  <mc:AlternateContent xmlns:mc="http://schemas.openxmlformats.org/markup-compatibility/2006">
    <mc:Choice Requires="x15">
      <x15ac:absPath xmlns:x15ac="http://schemas.microsoft.com/office/spreadsheetml/2010/11/ac" url="L:\KHI\Vorlagen\Betreuungsverträge\"/>
    </mc:Choice>
  </mc:AlternateContent>
  <xr:revisionPtr revIDLastSave="0" documentId="13_ncr:1_{C24AF849-BF9E-45B5-892C-AA2E554FA47C}" xr6:coauthVersionLast="47" xr6:coauthVersionMax="47" xr10:uidLastSave="{00000000-0000-0000-0000-000000000000}"/>
  <bookViews>
    <workbookView xWindow="-120" yWindow="-120" windowWidth="38640" windowHeight="21120" xr2:uid="{00000000-000D-0000-FFFF-FFFF00000000}"/>
  </bookViews>
  <sheets>
    <sheet name="Anhang 1" sheetId="1" r:id="rId1"/>
    <sheet name="Datenquelle" sheetId="2" state="hidden" r:id="rId2"/>
    <sheet name="Tabelle1" sheetId="5"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41" i="1" l="1"/>
  <c r="O41" i="1"/>
  <c r="R41" i="1"/>
  <c r="P41" i="1"/>
  <c r="N41" i="1"/>
  <c r="R29" i="1"/>
  <c r="Q29" i="1"/>
  <c r="P29" i="1"/>
  <c r="O29" i="1"/>
  <c r="N29" i="1" l="1"/>
  <c r="J22" i="1"/>
  <c r="R38" i="1"/>
  <c r="Q38" i="1"/>
  <c r="P38" i="1"/>
  <c r="O38" i="1"/>
  <c r="N38" i="1"/>
  <c r="R44" i="1"/>
  <c r="Q44" i="1"/>
  <c r="P44" i="1"/>
  <c r="N44" i="1"/>
  <c r="O44" i="1"/>
  <c r="S28" i="1" l="1"/>
  <c r="S40" i="1"/>
  <c r="S37" i="1"/>
  <c r="S43" i="1"/>
  <c r="J28" i="1" l="1"/>
  <c r="J40" i="1"/>
  <c r="E61" i="1"/>
  <c r="E125" i="1" s="1"/>
  <c r="A61" i="1"/>
  <c r="A125" i="1" s="1"/>
  <c r="A62" i="1"/>
  <c r="A126" i="1" s="1"/>
  <c r="L124" i="1"/>
  <c r="L122" i="1"/>
  <c r="L120" i="1"/>
  <c r="A124" i="1"/>
  <c r="A122" i="1"/>
  <c r="A120" i="1"/>
  <c r="A118" i="1"/>
  <c r="L118" i="1"/>
  <c r="S76" i="1" l="1"/>
  <c r="D131" i="2" l="1"/>
  <c r="D137" i="2" l="1"/>
  <c r="A103" i="1" l="1"/>
  <c r="I94" i="1" l="1"/>
  <c r="I92" i="1"/>
  <c r="T65" i="1" l="1"/>
  <c r="L73" i="1" s="1"/>
  <c r="S73" i="1" l="1"/>
  <c r="L70" i="1"/>
  <c r="J43" i="1"/>
  <c r="J34" i="1"/>
  <c r="J31" i="1"/>
  <c r="J37" i="1"/>
  <c r="J25" i="1"/>
  <c r="K9" i="5"/>
  <c r="K10" i="5"/>
  <c r="K11" i="5"/>
  <c r="K12" i="5"/>
  <c r="K13" i="5"/>
  <c r="K14" i="5"/>
  <c r="K8" i="5"/>
  <c r="J9" i="5"/>
  <c r="J10" i="5"/>
  <c r="J11" i="5"/>
  <c r="J12" i="5"/>
  <c r="J13" i="5"/>
  <c r="J14" i="5"/>
  <c r="J8" i="5"/>
  <c r="I14" i="5"/>
  <c r="I9" i="5"/>
  <c r="I10" i="5"/>
  <c r="I11" i="5"/>
  <c r="I12" i="5"/>
  <c r="I13" i="5"/>
  <c r="I8" i="5"/>
  <c r="F9" i="5"/>
  <c r="F10" i="5"/>
  <c r="F11" i="5"/>
  <c r="F12" i="5"/>
  <c r="F13" i="5"/>
  <c r="F14" i="5"/>
  <c r="E14" i="5"/>
  <c r="E9" i="5"/>
  <c r="E10" i="5"/>
  <c r="E11" i="5"/>
  <c r="E12" i="5"/>
  <c r="E13" i="5"/>
  <c r="D14" i="5"/>
  <c r="D13" i="5"/>
  <c r="D12" i="5"/>
  <c r="D11" i="5"/>
  <c r="D10" i="5"/>
  <c r="D9" i="5"/>
  <c r="E8" i="5"/>
  <c r="F8" i="5"/>
  <c r="D8" i="5"/>
  <c r="S70" i="1" l="1"/>
  <c r="S83" i="1" l="1"/>
  <c r="M83" i="1" s="1"/>
  <c r="S22" i="1" l="1"/>
  <c r="S31" i="1"/>
  <c r="S34" i="1"/>
  <c r="S25" i="1"/>
  <c r="S46" i="1" l="1"/>
  <c r="S49" i="1" s="1"/>
  <c r="S52" i="1" s="1"/>
  <c r="S81" i="1" s="1"/>
  <c r="M81" i="1" s="1"/>
  <c r="S85" i="1" l="1"/>
  <c r="M85" i="1"/>
</calcChain>
</file>

<file path=xl/sharedStrings.xml><?xml version="1.0" encoding="utf-8"?>
<sst xmlns="http://schemas.openxmlformats.org/spreadsheetml/2006/main" count="193" uniqueCount="116">
  <si>
    <t>Umfang der Kinderbetreuung</t>
  </si>
  <si>
    <t>(Anhang 1 zum Betreuungsvertrag Kindertagesstätte)</t>
  </si>
  <si>
    <t>Vor- und Nachname Kind:</t>
  </si>
  <si>
    <t>Geburtsdatum:</t>
  </si>
  <si>
    <t>Beginn der Betreuung:</t>
  </si>
  <si>
    <t>Änderung</t>
  </si>
  <si>
    <t>Neueintritt</t>
  </si>
  <si>
    <t>06:30 – 18:30 Uhr (ganzer Tag)</t>
  </si>
  <si>
    <t>Gewünschte Betreuungszeiten</t>
  </si>
  <si>
    <t>Mo</t>
  </si>
  <si>
    <t>Di</t>
  </si>
  <si>
    <t>Mi</t>
  </si>
  <si>
    <t>Do</t>
  </si>
  <si>
    <t>Fr</t>
  </si>
  <si>
    <t>Ansatz/Tag</t>
  </si>
  <si>
    <t>Kosten/Woche</t>
  </si>
  <si>
    <t>06:30 – 14:00 Uhr (inkl. Mittagessen)</t>
  </si>
  <si>
    <t>11:00 – 18:30 Uhr (inkl. Mittagessen)</t>
  </si>
  <si>
    <t>06:30 – 11:30 Uhr (ohne Mittagessen)</t>
  </si>
  <si>
    <t>14:00 – 18:30 Uhr (ohne Mittagessen)</t>
  </si>
  <si>
    <t>11:00 – 14:00 Uhr (inkl. Mittagessen)</t>
  </si>
  <si>
    <t>06:30 – 09:00 Uhr (Randzeitbetreuung)</t>
  </si>
  <si>
    <t>15:30 – 18:00 Uhr (Randzeitbetreuung)</t>
  </si>
  <si>
    <t>Kosten pro Woche (ohne Betreuungsfaktor)</t>
  </si>
  <si>
    <t>Zusatzkosten mit Betreuungsfaktor:</t>
  </si>
  <si>
    <t>Gesamtkosten pro Woche (inkl. Betreuungsfaktor)</t>
  </si>
  <si>
    <t>Wünschen Sie ein anderes Betreuungsangebot? Reden Sie mit uns! Gerne suchen wir mit Ihnen nach einer Lösung.</t>
  </si>
  <si>
    <t>Rabatt falls Kind in der Nacht schläft</t>
  </si>
  <si>
    <t>Kind braucht Nachtbetreuung</t>
  </si>
  <si>
    <t>Kind schläft in der Regel durch</t>
  </si>
  <si>
    <t>Ort, Datum:</t>
  </si>
  <si>
    <t>Unterschrift:</t>
  </si>
  <si>
    <t>Betreuungsfaktor:</t>
  </si>
  <si>
    <t>Entlastungsangebote</t>
  </si>
  <si>
    <t>Ja</t>
  </si>
  <si>
    <t>Nein</t>
  </si>
  <si>
    <t>Entlastungswochenende (Fr-So) à</t>
  </si>
  <si>
    <t>= Kosten pro Jahr</t>
  </si>
  <si>
    <t>Entlastungswoche(n) (Sa-Sa)</t>
  </si>
  <si>
    <t>Entlastungswochen / Jahr</t>
  </si>
  <si>
    <t>Finanzierung Zusatzangebot:</t>
  </si>
  <si>
    <t>Nachtbetreuung:</t>
  </si>
  <si>
    <t>Anhang 1</t>
  </si>
  <si>
    <t>Baar für:</t>
  </si>
  <si>
    <t>Geburtsdatum Kind:</t>
  </si>
  <si>
    <t>Beistand:</t>
  </si>
  <si>
    <t>Kind</t>
  </si>
  <si>
    <t>Funktion:</t>
  </si>
  <si>
    <t>Entlastungsnächte (jeweils Do-Fr) à</t>
  </si>
  <si>
    <t>Titel (pulldown 1)</t>
  </si>
  <si>
    <t>Offerte</t>
  </si>
  <si>
    <t>Baar</t>
  </si>
  <si>
    <t>Dübendorf</t>
  </si>
  <si>
    <t>Baby</t>
  </si>
  <si>
    <t>Kleinkind</t>
  </si>
  <si>
    <t>Kind mit Behinderung</t>
  </si>
  <si>
    <t>Kinderhaus Imago in:</t>
  </si>
  <si>
    <t>Kinderhaus Imago in</t>
  </si>
  <si>
    <t>(bitte auswählen)</t>
  </si>
  <si>
    <t>Kind mit Behinderung:</t>
  </si>
  <si>
    <t>Betreuungsfaktoren:</t>
  </si>
  <si>
    <t>Basisangebot</t>
  </si>
  <si>
    <t>Finanzierung der Angebote:</t>
  </si>
  <si>
    <t>Kommunale Behörde</t>
  </si>
  <si>
    <t>Kantonale Behörde</t>
  </si>
  <si>
    <t>Entlastungsangebot</t>
  </si>
  <si>
    <t>(Standort auswählen)</t>
  </si>
  <si>
    <t>Eltern</t>
  </si>
  <si>
    <t>Behörde</t>
  </si>
  <si>
    <t>Dritte</t>
  </si>
  <si>
    <t>Dritte (Stiftung, Verein, Gönner)</t>
  </si>
  <si>
    <t>Stiftung visoparents (Fonds)</t>
  </si>
  <si>
    <t>-</t>
  </si>
  <si>
    <t>noch nicht definitiv geklärt</t>
  </si>
  <si>
    <t>Für das Kinderhaus Imago</t>
  </si>
  <si>
    <t>Betreuungsvertrag KHI</t>
  </si>
  <si>
    <t>Dübendorf für:</t>
  </si>
  <si>
    <t>pro Jahr</t>
  </si>
  <si>
    <t>pro Monat</t>
  </si>
  <si>
    <t>Kosten Basisangebot:</t>
  </si>
  <si>
    <t>Kosten Entlastungsangebot:</t>
  </si>
  <si>
    <t>Gesamtkosten:</t>
  </si>
  <si>
    <t>Andere</t>
  </si>
  <si>
    <t>Anfrage für Änderung der Betreuungszeiten</t>
  </si>
  <si>
    <t>Unverbindliche Anfrage (neues Kind)</t>
  </si>
  <si>
    <t>Text für:</t>
  </si>
  <si>
    <t>eine Offerte:</t>
  </si>
  <si>
    <r>
      <t xml:space="preserve">Haben Sie Anspruch auf Subventionen / Betreuungsgutscheine? Viele </t>
    </r>
    <r>
      <rPr>
        <b/>
        <u/>
        <sz val="11"/>
        <color theme="1"/>
        <rFont val="Arial"/>
        <family val="2"/>
      </rPr>
      <t>Gemeinden beteiligen sich an den Kosten</t>
    </r>
    <r>
      <rPr>
        <sz val="11"/>
        <color theme="1"/>
        <rFont val="Arial"/>
        <family val="2"/>
      </rPr>
      <t xml:space="preserve"> für die externe Kinderbetreuung. Die Höhe der Beiträge ist üblicherweise abhängig vom Haushaltseinkommen. Wir helfen Ihnen gerne mit den Abklärungen und der Administration.</t>
    </r>
  </si>
  <si>
    <t>Entlastungsnächte-Optionen</t>
  </si>
  <si>
    <t>Entlastungswochenende-Optionen</t>
  </si>
  <si>
    <t>(Anhang 1 zum Betreuungsvertrag Kinderhaus Imago)</t>
  </si>
  <si>
    <t>Unterschriften</t>
  </si>
  <si>
    <t>Um Ihrem Kind eine gute Integration zu ermöglichen, beträgt die Mindestbetreuung zwei ganze Tage, bzw. 20 Stunden pro Woche. Aus organisatorischen Gründen betreuen wir Kinder mit Behinderung von 07:00 - 18:00 Uhr.</t>
  </si>
  <si>
    <t>Tagesansatz</t>
  </si>
  <si>
    <t>Entlastungswoche-Preise</t>
  </si>
  <si>
    <t>Anzahl Nächte</t>
  </si>
  <si>
    <t>Anzahl Tage</t>
  </si>
  <si>
    <t>Rabatt Kind schläft</t>
  </si>
  <si>
    <t>Rabatt subventionierte Plätze</t>
  </si>
  <si>
    <t>Entlastungswochenende Preise</t>
  </si>
  <si>
    <t>Erziehungsberechtigte Person 1</t>
  </si>
  <si>
    <t>Erziehungsberechtigte Person 2</t>
  </si>
  <si>
    <t>Finanzierung:</t>
  </si>
  <si>
    <t>RechnungsempfängerIn</t>
  </si>
  <si>
    <t>Kinder, die tagsüber regelmässig in unseren Kinderhäusern betreut werden, haben bei den Ent-lastungsangeboten Vorrang. Die Platzzahl ist beschränkt. Anmeldungen werden nach Eingangs-datum berücksichtigt. Melden Sie sich, wenn Sie für die Finanzierung Unterstützung benötigen.</t>
  </si>
  <si>
    <t>Beide Erziehungsberechtigten</t>
  </si>
  <si>
    <t>Unklar</t>
  </si>
  <si>
    <t>Funktionen:</t>
  </si>
  <si>
    <t>Unterschriften:</t>
  </si>
  <si>
    <t>Namen:</t>
  </si>
  <si>
    <t>Erwarteter Geb.-Termin:</t>
  </si>
  <si>
    <t>Kombi-Rabatt</t>
  </si>
  <si>
    <t xml:space="preserve">Ihr Interesse an unserem Angebot freut uns. Wir danken Ihnen für Ihr Vertrauen und freuen uns auf eine gute Zusammenarbeit. Gibt es noch Fragen? Bitte kontaktieren Sie uns! </t>
  </si>
  <si>
    <t>Ihr Interesse an unserem Angebot freut uns. Wünschen Sie zusätzliche Informationen, ein persönliches Gespräch oder ein Besuch im Kinderhaus Imago? Bitte kontaktieren Sie uns!</t>
  </si>
  <si>
    <t>15:30 – 18:30 Uhr (Randzeitbetreuung)</t>
  </si>
  <si>
    <t>Es gelten die aktuellen allgemeinen Vertragsbestimmungen vom Betreuungsvertrag Kinderhaus Imago. Die allgemeinen Vertragsbedingungen sind abrufbar auf der Website der Stiftung visoparents. Ich bestätige mit meiner Unterschrift, diese erhalten, gelesen und verstanden zu haben.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</si>
</sst>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CHF&quot;\ #,##0.00;[Red]&quot;CHF&quot;\ \-#,##0.00"/>
    <numFmt numFmtId="164" formatCode="dd/mm/yyyy;@"/>
    <numFmt numFmtId="165" formatCode="[$-807]dddd\,\ d/\ mmmm\ yyyy;@"/>
    <numFmt numFmtId="166" formatCode="&quot;CHF&quot;\ #,##0"/>
    <numFmt numFmtId="167" formatCode="&quot;CHF&quot;\ #,##0.00"/>
    <numFmt numFmtId="168" formatCode="0.0"/>
  </numFmts>
  <fonts count="9" x14ac:knownFonts="1">
    <font>
      <sz val="11"/>
      <color theme="1"/>
      <name val="Calibri"/>
      <family val="2"/>
      <scheme val="minor"/>
    </font>
    <font>
      <sz val="11"/>
      <color theme="1"/>
      <name val="Arial"/>
      <family val="2"/>
    </font>
    <font>
      <sz val="11"/>
      <color theme="1"/>
      <name val="Arial"/>
      <family val="2"/>
    </font>
    <font>
      <b/>
      <sz val="11"/>
      <color theme="1"/>
      <name val="Arial"/>
      <family val="2"/>
    </font>
    <font>
      <sz val="11"/>
      <color rgb="FF808080"/>
      <name val="Calibri"/>
      <family val="2"/>
      <scheme val="minor"/>
    </font>
    <font>
      <b/>
      <u/>
      <sz val="11"/>
      <color theme="1"/>
      <name val="Arial"/>
      <family val="2"/>
    </font>
    <font>
      <sz val="9"/>
      <color theme="1"/>
      <name val="Arial"/>
      <family val="2"/>
    </font>
    <font>
      <b/>
      <sz val="9"/>
      <color theme="1"/>
      <name val="Arial"/>
      <family val="2"/>
    </font>
    <font>
      <sz val="11"/>
      <color theme="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theme="4" tint="0.79998168889431442"/>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diagonal/>
    </border>
  </borders>
  <cellStyleXfs count="1">
    <xf numFmtId="0" fontId="0" fillId="0" borderId="0"/>
  </cellStyleXfs>
  <cellXfs count="121">
    <xf numFmtId="0" fontId="0" fillId="0" borderId="0" xfId="0"/>
    <xf numFmtId="0" fontId="2" fillId="0" borderId="0" xfId="0" applyFont="1"/>
    <xf numFmtId="0" fontId="3"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horizontal="center"/>
    </xf>
    <xf numFmtId="0" fontId="2" fillId="0" borderId="0" xfId="0" applyFont="1" applyAlignment="1" applyProtection="1">
      <alignment horizontal="center"/>
      <protection locked="0"/>
    </xf>
    <xf numFmtId="0" fontId="2" fillId="0" borderId="0" xfId="0" applyFont="1" applyAlignment="1">
      <alignment horizontal="left" vertical="top" wrapText="1"/>
    </xf>
    <xf numFmtId="0" fontId="2" fillId="0" borderId="0" xfId="0" applyFont="1" applyAlignment="1">
      <alignment horizontal="right"/>
    </xf>
    <xf numFmtId="8" fontId="3" fillId="0" borderId="0" xfId="0" applyNumberFormat="1" applyFont="1" applyAlignment="1">
      <alignment horizontal="right"/>
    </xf>
    <xf numFmtId="0" fontId="3" fillId="0" borderId="0" xfId="0" applyFont="1" applyAlignment="1">
      <alignment horizontal="right"/>
    </xf>
    <xf numFmtId="0" fontId="3" fillId="0" borderId="0" xfId="0" applyFont="1"/>
    <xf numFmtId="2" fontId="2" fillId="0" borderId="0" xfId="0" applyNumberFormat="1" applyFont="1" applyAlignment="1">
      <alignment horizontal="center"/>
    </xf>
    <xf numFmtId="0" fontId="2" fillId="0" borderId="1" xfId="0" applyFont="1" applyBorder="1" applyAlignment="1">
      <alignment horizontal="center"/>
    </xf>
    <xf numFmtId="0" fontId="2" fillId="0" borderId="1" xfId="0" applyFont="1" applyBorder="1"/>
    <xf numFmtId="0" fontId="2" fillId="0" borderId="0" xfId="0" applyFont="1" applyAlignment="1">
      <alignment horizontal="left"/>
    </xf>
    <xf numFmtId="0" fontId="2" fillId="0" borderId="3" xfId="0" applyFont="1" applyBorder="1"/>
    <xf numFmtId="0" fontId="2" fillId="0" borderId="4" xfId="0" applyFont="1" applyBorder="1"/>
    <xf numFmtId="0" fontId="2" fillId="0" borderId="5" xfId="0" applyFont="1" applyBorder="1"/>
    <xf numFmtId="167" fontId="2" fillId="0" borderId="0" xfId="0" applyNumberFormat="1" applyFont="1"/>
    <xf numFmtId="167" fontId="2" fillId="0" borderId="0" xfId="0" quotePrefix="1" applyNumberFormat="1" applyFont="1"/>
    <xf numFmtId="0" fontId="2" fillId="0" borderId="7" xfId="0" applyFont="1" applyBorder="1"/>
    <xf numFmtId="0" fontId="2" fillId="0" borderId="8" xfId="0" applyFont="1" applyBorder="1"/>
    <xf numFmtId="167" fontId="2" fillId="0" borderId="4" xfId="0" applyNumberFormat="1" applyFont="1" applyBorder="1" applyAlignment="1">
      <alignment horizontal="right"/>
    </xf>
    <xf numFmtId="2" fontId="2" fillId="0" borderId="4" xfId="0" applyNumberFormat="1" applyFont="1" applyBorder="1"/>
    <xf numFmtId="2" fontId="2" fillId="0" borderId="0" xfId="0" applyNumberFormat="1" applyFont="1"/>
    <xf numFmtId="167" fontId="2" fillId="0" borderId="1" xfId="0" applyNumberFormat="1" applyFont="1" applyBorder="1" applyAlignment="1">
      <alignment horizontal="right"/>
    </xf>
    <xf numFmtId="167" fontId="2" fillId="0" borderId="8" xfId="0" applyNumberFormat="1" applyFont="1" applyBorder="1" applyAlignment="1">
      <alignment horizontal="right"/>
    </xf>
    <xf numFmtId="0" fontId="2" fillId="0" borderId="1" xfId="0" applyFont="1" applyBorder="1" applyAlignment="1">
      <alignment horizontal="right"/>
    </xf>
    <xf numFmtId="8" fontId="2" fillId="0" borderId="1" xfId="0" applyNumberFormat="1" applyFont="1" applyBorder="1" applyAlignment="1">
      <alignment horizontal="right"/>
    </xf>
    <xf numFmtId="0" fontId="3" fillId="0" borderId="1" xfId="0" applyFont="1" applyBorder="1"/>
    <xf numFmtId="8" fontId="3" fillId="0" borderId="1" xfId="0" applyNumberFormat="1" applyFont="1" applyBorder="1" applyAlignment="1">
      <alignment horizontal="right"/>
    </xf>
    <xf numFmtId="0" fontId="2" fillId="0" borderId="2" xfId="0" applyFont="1" applyBorder="1" applyProtection="1">
      <protection locked="0"/>
    </xf>
    <xf numFmtId="0" fontId="2" fillId="0" borderId="2" xfId="0" applyFont="1" applyBorder="1" applyAlignment="1" applyProtection="1">
      <alignment horizontal="left"/>
      <protection locked="0"/>
    </xf>
    <xf numFmtId="8" fontId="2" fillId="0" borderId="1" xfId="0" applyNumberFormat="1" applyFont="1" applyBorder="1" applyAlignment="1">
      <alignment horizontal="right" vertical="center" wrapText="1"/>
    </xf>
    <xf numFmtId="0" fontId="2" fillId="0" borderId="6" xfId="0" applyFont="1" applyBorder="1"/>
    <xf numFmtId="0" fontId="0" fillId="0" borderId="0" xfId="0" applyAlignment="1">
      <alignment horizontal="center"/>
    </xf>
    <xf numFmtId="9" fontId="2" fillId="0" borderId="0" xfId="0" applyNumberFormat="1" applyFont="1"/>
    <xf numFmtId="168" fontId="2" fillId="0" borderId="0" xfId="0" applyNumberFormat="1" applyFont="1"/>
    <xf numFmtId="167" fontId="2" fillId="0" borderId="0" xfId="0" applyNumberFormat="1" applyFont="1" applyAlignment="1">
      <alignment horizontal="right"/>
    </xf>
    <xf numFmtId="167" fontId="3" fillId="0" borderId="0" xfId="0" applyNumberFormat="1" applyFont="1" applyAlignment="1">
      <alignment horizontal="right"/>
    </xf>
    <xf numFmtId="168" fontId="2" fillId="0" borderId="1" xfId="0" applyNumberFormat="1" applyFont="1" applyBorder="1" applyAlignment="1" applyProtection="1">
      <alignment horizontal="center"/>
      <protection locked="0"/>
    </xf>
    <xf numFmtId="0" fontId="2" fillId="0" borderId="0" xfId="0" applyFont="1" applyAlignment="1">
      <alignment horizontal="justify" vertical="top" wrapText="1"/>
    </xf>
    <xf numFmtId="0" fontId="2" fillId="0" borderId="6" xfId="0" applyFont="1" applyBorder="1" applyAlignment="1">
      <alignment horizontal="left" vertical="top" wrapText="1"/>
    </xf>
    <xf numFmtId="0" fontId="2" fillId="2" borderId="0" xfId="0" applyFont="1" applyFill="1" applyAlignment="1">
      <alignment horizontal="left" vertical="top" wrapText="1"/>
    </xf>
    <xf numFmtId="0" fontId="2" fillId="2" borderId="0" xfId="0" applyFont="1" applyFill="1" applyAlignment="1">
      <alignment horizontal="right"/>
    </xf>
    <xf numFmtId="0" fontId="2" fillId="2" borderId="0" xfId="0" applyFont="1" applyFill="1" applyAlignment="1">
      <alignment horizontal="left"/>
    </xf>
    <xf numFmtId="0" fontId="2" fillId="2" borderId="0" xfId="0" applyFont="1" applyFill="1"/>
    <xf numFmtId="0" fontId="2" fillId="3" borderId="0" xfId="0" applyFont="1" applyFill="1" applyAlignment="1">
      <alignment horizontal="left" vertical="top" wrapText="1"/>
    </xf>
    <xf numFmtId="8" fontId="2" fillId="3" borderId="0" xfId="0" applyNumberFormat="1" applyFont="1" applyFill="1" applyAlignment="1">
      <alignment horizontal="right"/>
    </xf>
    <xf numFmtId="0" fontId="2" fillId="3" borderId="0" xfId="0" applyFont="1" applyFill="1" applyAlignment="1">
      <alignment horizontal="right"/>
    </xf>
    <xf numFmtId="0" fontId="2" fillId="3" borderId="0" xfId="0" applyFont="1" applyFill="1" applyAlignment="1">
      <alignment horizontal="center"/>
    </xf>
    <xf numFmtId="0" fontId="2" fillId="4" borderId="13" xfId="0" applyFont="1" applyFill="1" applyBorder="1"/>
    <xf numFmtId="0" fontId="2" fillId="0" borderId="13" xfId="0" applyFont="1" applyBorder="1"/>
    <xf numFmtId="0" fontId="2" fillId="4" borderId="14" xfId="0" applyFont="1" applyFill="1" applyBorder="1"/>
    <xf numFmtId="0" fontId="2" fillId="0" borderId="14" xfId="0" applyFont="1" applyBorder="1"/>
    <xf numFmtId="0" fontId="2" fillId="0" borderId="15" xfId="0" applyFont="1" applyBorder="1"/>
    <xf numFmtId="0" fontId="2" fillId="0" borderId="16" xfId="0" applyFont="1" applyBorder="1"/>
    <xf numFmtId="1" fontId="2" fillId="0" borderId="0" xfId="0" applyNumberFormat="1" applyFont="1"/>
    <xf numFmtId="1" fontId="0" fillId="0" borderId="0" xfId="0" applyNumberFormat="1"/>
    <xf numFmtId="0" fontId="3" fillId="0" borderId="0" xfId="0" applyFont="1" applyAlignment="1">
      <alignment horizontal="left"/>
    </xf>
    <xf numFmtId="0" fontId="6" fillId="0" borderId="0" xfId="0" applyFont="1" applyAlignment="1">
      <alignment horizontal="left"/>
    </xf>
    <xf numFmtId="0" fontId="2" fillId="0" borderId="0" xfId="0" applyFont="1" applyAlignment="1">
      <alignment shrinkToFit="1"/>
    </xf>
    <xf numFmtId="0" fontId="6" fillId="0" borderId="0" xfId="0" applyFont="1"/>
    <xf numFmtId="0" fontId="2" fillId="0" borderId="0" xfId="0" applyFont="1" applyAlignment="1">
      <alignment vertical="top" wrapText="1"/>
    </xf>
    <xf numFmtId="0" fontId="7" fillId="0" borderId="0" xfId="0" applyFont="1" applyAlignment="1">
      <alignment horizontal="left"/>
    </xf>
    <xf numFmtId="0" fontId="2" fillId="0" borderId="1" xfId="0" applyFont="1" applyBorder="1" applyAlignment="1">
      <alignment horizontal="left"/>
    </xf>
    <xf numFmtId="0" fontId="8" fillId="0" borderId="1" xfId="0" applyFont="1" applyBorder="1" applyAlignment="1">
      <alignment horizontal="center"/>
    </xf>
    <xf numFmtId="0" fontId="1" fillId="0" borderId="0" xfId="0" applyFont="1" applyAlignment="1" applyProtection="1">
      <alignment horizontal="center"/>
      <protection locked="0"/>
    </xf>
    <xf numFmtId="165" fontId="2" fillId="0" borderId="1" xfId="0" applyNumberFormat="1" applyFont="1" applyBorder="1" applyAlignment="1" applyProtection="1">
      <alignment horizontal="left" shrinkToFit="1"/>
      <protection locked="0"/>
    </xf>
    <xf numFmtId="0" fontId="2" fillId="0" borderId="0" xfId="0" applyFont="1" applyAlignment="1">
      <alignment horizontal="justify" vertical="top" wrapText="1"/>
    </xf>
    <xf numFmtId="167" fontId="2" fillId="0" borderId="0" xfId="0" applyNumberFormat="1" applyFont="1" applyAlignment="1">
      <alignment horizontal="right"/>
    </xf>
    <xf numFmtId="0" fontId="2" fillId="0" borderId="0" xfId="0" applyFont="1" applyAlignment="1">
      <alignment horizontal="right"/>
    </xf>
    <xf numFmtId="8" fontId="2" fillId="0" borderId="0" xfId="0" applyNumberFormat="1" applyFont="1" applyAlignment="1">
      <alignment horizontal="right" vertical="center" wrapText="1"/>
    </xf>
    <xf numFmtId="8" fontId="2" fillId="0" borderId="0" xfId="0" applyNumberFormat="1" applyFont="1" applyAlignment="1">
      <alignment horizontal="right"/>
    </xf>
    <xf numFmtId="8" fontId="3" fillId="0" borderId="10" xfId="0" applyNumberFormat="1" applyFont="1" applyBorder="1" applyAlignment="1">
      <alignment horizontal="right"/>
    </xf>
    <xf numFmtId="0" fontId="3" fillId="0" borderId="10" xfId="0" applyFont="1" applyBorder="1" applyAlignment="1">
      <alignment horizontal="right"/>
    </xf>
    <xf numFmtId="168" fontId="2" fillId="0" borderId="0" xfId="0" applyNumberFormat="1" applyFont="1" applyAlignment="1">
      <alignment horizontal="center"/>
    </xf>
    <xf numFmtId="8" fontId="3" fillId="0" borderId="1" xfId="0" applyNumberFormat="1" applyFont="1" applyBorder="1" applyAlignment="1">
      <alignment horizontal="right"/>
    </xf>
    <xf numFmtId="167" fontId="2" fillId="0" borderId="6" xfId="0" applyNumberFormat="1" applyFont="1" applyBorder="1" applyAlignment="1">
      <alignment horizontal="right"/>
    </xf>
    <xf numFmtId="0" fontId="2" fillId="0" borderId="9" xfId="0" applyFont="1" applyBorder="1" applyAlignment="1" applyProtection="1">
      <alignment horizontal="left"/>
      <protection locked="0"/>
    </xf>
    <xf numFmtId="0" fontId="2" fillId="0" borderId="10" xfId="0" applyFont="1" applyBorder="1" applyAlignment="1" applyProtection="1">
      <alignment horizontal="left"/>
      <protection locked="0"/>
    </xf>
    <xf numFmtId="0" fontId="2" fillId="0" borderId="11" xfId="0" applyFont="1" applyBorder="1" applyAlignment="1" applyProtection="1">
      <alignment horizontal="left"/>
      <protection locked="0"/>
    </xf>
    <xf numFmtId="168" fontId="2" fillId="0" borderId="9" xfId="0" applyNumberFormat="1" applyFont="1" applyBorder="1" applyAlignment="1">
      <alignment horizontal="left"/>
    </xf>
    <xf numFmtId="168" fontId="2" fillId="0" borderId="10" xfId="0" applyNumberFormat="1" applyFont="1" applyBorder="1" applyAlignment="1">
      <alignment horizontal="left"/>
    </xf>
    <xf numFmtId="168" fontId="2" fillId="0" borderId="11" xfId="0" applyNumberFormat="1" applyFont="1" applyBorder="1" applyAlignment="1">
      <alignment horizontal="left"/>
    </xf>
    <xf numFmtId="0" fontId="6" fillId="0" borderId="0" xfId="0" applyFont="1" applyAlignment="1">
      <alignment horizontal="left" wrapText="1"/>
    </xf>
    <xf numFmtId="8" fontId="2" fillId="2" borderId="10" xfId="0" applyNumberFormat="1" applyFont="1" applyFill="1" applyBorder="1" applyAlignment="1">
      <alignment horizontal="right"/>
    </xf>
    <xf numFmtId="0" fontId="2" fillId="2" borderId="10" xfId="0" applyFont="1" applyFill="1" applyBorder="1" applyAlignment="1">
      <alignment horizontal="right"/>
    </xf>
    <xf numFmtId="0" fontId="2" fillId="0" borderId="0" xfId="0" applyFont="1" applyAlignment="1" applyProtection="1">
      <alignment horizontal="left" shrinkToFit="1"/>
      <protection locked="0"/>
    </xf>
    <xf numFmtId="8" fontId="3" fillId="2" borderId="12" xfId="0" applyNumberFormat="1" applyFont="1" applyFill="1" applyBorder="1" applyAlignment="1">
      <alignment horizontal="right"/>
    </xf>
    <xf numFmtId="0" fontId="3" fillId="2" borderId="12" xfId="0" applyFont="1" applyFill="1" applyBorder="1" applyAlignment="1">
      <alignment horizontal="right"/>
    </xf>
    <xf numFmtId="0" fontId="2" fillId="0" borderId="0" xfId="0" applyFont="1" applyAlignment="1" applyProtection="1">
      <alignment horizontal="left"/>
      <protection locked="0"/>
    </xf>
    <xf numFmtId="167" fontId="2" fillId="2" borderId="10" xfId="0" applyNumberFormat="1" applyFont="1" applyFill="1" applyBorder="1" applyAlignment="1">
      <alignment horizontal="right"/>
    </xf>
    <xf numFmtId="166" fontId="2" fillId="0" borderId="0" xfId="0" applyNumberFormat="1" applyFont="1" applyAlignment="1">
      <alignment horizontal="right"/>
    </xf>
    <xf numFmtId="49" fontId="1" fillId="0" borderId="1" xfId="0" applyNumberFormat="1" applyFont="1" applyBorder="1" applyAlignment="1" applyProtection="1">
      <alignment horizontal="left" shrinkToFit="1"/>
      <protection locked="0"/>
    </xf>
    <xf numFmtId="49" fontId="2" fillId="0" borderId="1" xfId="0" applyNumberFormat="1" applyFont="1" applyBorder="1" applyAlignment="1" applyProtection="1">
      <alignment horizontal="left" shrinkToFit="1"/>
      <protection locked="0"/>
    </xf>
    <xf numFmtId="0" fontId="2" fillId="3" borderId="0" xfId="0" applyFont="1" applyFill="1" applyAlignment="1">
      <alignment horizontal="right" vertical="top" wrapText="1"/>
    </xf>
    <xf numFmtId="0" fontId="2" fillId="2" borderId="0" xfId="0" applyFont="1" applyFill="1" applyAlignment="1">
      <alignment horizontal="right" vertical="top" wrapText="1"/>
    </xf>
    <xf numFmtId="0" fontId="3" fillId="0" borderId="0" xfId="0" applyFont="1" applyAlignment="1">
      <alignment horizontal="left"/>
    </xf>
    <xf numFmtId="0" fontId="2" fillId="0" borderId="0" xfId="0" applyFont="1" applyAlignment="1">
      <alignment horizontal="left" vertical="center"/>
    </xf>
    <xf numFmtId="8" fontId="2" fillId="3" borderId="10" xfId="0" applyNumberFormat="1" applyFont="1" applyFill="1" applyBorder="1" applyAlignment="1">
      <alignment horizontal="right"/>
    </xf>
    <xf numFmtId="0" fontId="2" fillId="3" borderId="10" xfId="0" applyFont="1" applyFill="1" applyBorder="1" applyAlignment="1">
      <alignment horizontal="right"/>
    </xf>
    <xf numFmtId="167" fontId="2" fillId="3" borderId="10" xfId="0" applyNumberFormat="1" applyFont="1" applyFill="1" applyBorder="1" applyAlignment="1">
      <alignment horizontal="right"/>
    </xf>
    <xf numFmtId="167" fontId="3" fillId="3" borderId="12" xfId="0" applyNumberFormat="1" applyFont="1" applyFill="1" applyBorder="1" applyAlignment="1">
      <alignment horizontal="right"/>
    </xf>
    <xf numFmtId="0" fontId="3" fillId="3" borderId="12" xfId="0" applyFont="1" applyFill="1" applyBorder="1" applyAlignment="1">
      <alignment horizontal="right"/>
    </xf>
    <xf numFmtId="0" fontId="2" fillId="0" borderId="1" xfId="0" applyFont="1" applyBorder="1" applyAlignment="1" applyProtection="1">
      <alignment horizontal="left"/>
      <protection locked="0"/>
    </xf>
    <xf numFmtId="0" fontId="3" fillId="0" borderId="0" xfId="0" applyFont="1" applyAlignment="1" applyProtection="1">
      <alignment horizontal="left"/>
      <protection locked="0"/>
    </xf>
    <xf numFmtId="0" fontId="2" fillId="0" borderId="0" xfId="0" applyFont="1" applyAlignment="1">
      <alignment horizontal="left" vertical="top" wrapText="1"/>
    </xf>
    <xf numFmtId="164" fontId="2" fillId="0" borderId="1" xfId="0" applyNumberFormat="1" applyFont="1" applyBorder="1" applyAlignment="1" applyProtection="1">
      <alignment horizontal="center"/>
      <protection locked="0"/>
    </xf>
    <xf numFmtId="0" fontId="1" fillId="0" borderId="1" xfId="0" applyFont="1" applyBorder="1" applyAlignment="1" applyProtection="1">
      <alignment horizontal="left"/>
      <protection locked="0"/>
    </xf>
    <xf numFmtId="0" fontId="6" fillId="0" borderId="1" xfId="0" applyFont="1" applyBorder="1" applyAlignment="1" applyProtection="1">
      <alignment horizontal="left"/>
      <protection locked="0"/>
    </xf>
    <xf numFmtId="0" fontId="1" fillId="0" borderId="0" xfId="0" applyFont="1" applyAlignment="1" applyProtection="1">
      <alignment horizontal="left" shrinkToFit="1"/>
      <protection locked="0"/>
    </xf>
    <xf numFmtId="0" fontId="2" fillId="0" borderId="0" xfId="0" applyFont="1" applyAlignment="1">
      <alignment horizontal="left"/>
    </xf>
    <xf numFmtId="0" fontId="1" fillId="0" borderId="0" xfId="0" applyFont="1" applyAlignment="1" applyProtection="1">
      <alignment horizontal="left"/>
      <protection locked="0"/>
    </xf>
    <xf numFmtId="0" fontId="2" fillId="0" borderId="1" xfId="0" applyFont="1" applyBorder="1" applyAlignment="1">
      <alignment horizontal="left"/>
    </xf>
    <xf numFmtId="0" fontId="1" fillId="0" borderId="1" xfId="0" applyFont="1" applyBorder="1" applyAlignment="1" applyProtection="1">
      <alignment horizontal="left" shrinkToFit="1"/>
      <protection locked="0"/>
    </xf>
    <xf numFmtId="0" fontId="2" fillId="0" borderId="1" xfId="0" applyFont="1" applyBorder="1" applyAlignment="1" applyProtection="1">
      <alignment horizontal="left" shrinkToFit="1"/>
      <protection locked="0"/>
    </xf>
    <xf numFmtId="0" fontId="2" fillId="0" borderId="0" xfId="0" applyFont="1" applyAlignment="1">
      <alignment horizontal="center"/>
    </xf>
    <xf numFmtId="0" fontId="0" fillId="0" borderId="0" xfId="0" applyAlignment="1">
      <alignment horizontal="center"/>
    </xf>
    <xf numFmtId="0" fontId="1" fillId="0" borderId="0" xfId="0" applyFont="1" applyAlignment="1">
      <alignment horizontal="justify" vertical="top" wrapText="1"/>
    </xf>
  </cellXfs>
  <cellStyles count="1">
    <cellStyle name="Standard" xfId="0" builtinId="0"/>
  </cellStyles>
  <dxfs count="21">
    <dxf>
      <border>
        <bottom style="thin">
          <color auto="1"/>
        </bottom>
        <vertical/>
        <horizontal/>
      </border>
    </dxf>
    <dxf>
      <fill>
        <patternFill>
          <bgColor theme="3" tint="0.59996337778862885"/>
        </patternFill>
      </fill>
    </dxf>
    <dxf>
      <fill>
        <patternFill>
          <bgColor theme="3" tint="0.59996337778862885"/>
        </patternFill>
      </fill>
    </dxf>
    <dxf>
      <border>
        <bottom style="thin">
          <color auto="1"/>
        </bottom>
        <vertical/>
        <horizontal/>
      </border>
    </dxf>
    <dxf>
      <border>
        <bottom style="thin">
          <color auto="1"/>
        </bottom>
        <vertical/>
        <horizontal/>
      </border>
    </dxf>
    <dxf>
      <font>
        <b/>
        <i val="0"/>
      </font>
    </dxf>
    <dxf>
      <font>
        <b val="0"/>
        <i val="0"/>
        <strike val="0"/>
        <condense val="0"/>
        <extend val="0"/>
        <outline val="0"/>
        <shadow val="0"/>
        <u val="none"/>
        <vertAlign val="baseline"/>
        <sz val="11"/>
        <color theme="1"/>
        <name val="Arial"/>
        <family val="2"/>
        <scheme val="none"/>
      </font>
      <numFmt numFmtId="168" formatCode="0.0"/>
    </dxf>
    <dxf>
      <font>
        <b val="0"/>
        <i val="0"/>
        <strike val="0"/>
        <condense val="0"/>
        <extend val="0"/>
        <outline val="0"/>
        <shadow val="0"/>
        <u val="none"/>
        <vertAlign val="baseline"/>
        <sz val="11"/>
        <color theme="1"/>
        <name val="Arial"/>
        <family val="2"/>
        <scheme val="none"/>
      </font>
      <numFmt numFmtId="168" formatCode="0.0"/>
    </dxf>
    <dxf>
      <font>
        <b val="0"/>
        <i val="0"/>
        <strike val="0"/>
        <condense val="0"/>
        <extend val="0"/>
        <outline val="0"/>
        <shadow val="0"/>
        <u val="none"/>
        <vertAlign val="baseline"/>
        <sz val="11"/>
        <color theme="1"/>
        <name val="Arial"/>
        <family val="2"/>
        <scheme val="none"/>
      </font>
      <numFmt numFmtId="168" formatCode="0.0"/>
    </dxf>
    <dxf>
      <font>
        <b val="0"/>
        <i val="0"/>
        <strike val="0"/>
        <condense val="0"/>
        <extend val="0"/>
        <outline val="0"/>
        <shadow val="0"/>
        <u val="none"/>
        <vertAlign val="baseline"/>
        <sz val="11"/>
        <color theme="1"/>
        <name val="Arial"/>
        <family val="2"/>
        <scheme val="none"/>
      </font>
      <numFmt numFmtId="168" formatCode="0.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Arial"/>
        <family val="2"/>
        <scheme val="none"/>
      </font>
      <border diagonalUp="0" diagonalDown="0">
        <left/>
        <right style="thin">
          <color theme="4" tint="0.39997558519241921"/>
        </right>
        <top style="thin">
          <color theme="4" tint="0.39997558519241921"/>
        </top>
        <bottom style="thin">
          <color theme="4" tint="0.39997558519241921"/>
        </bottom>
        <vertical/>
        <horizontal/>
      </border>
    </dxf>
    <dxf>
      <border outline="0">
        <bottom style="thin">
          <color theme="4" tint="0.39997558519241921"/>
        </bottom>
      </border>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13</xdr:col>
          <xdr:colOff>38100</xdr:colOff>
          <xdr:row>7</xdr:row>
          <xdr:rowOff>76200</xdr:rowOff>
        </xdr:from>
        <xdr:to>
          <xdr:col>13</xdr:col>
          <xdr:colOff>266700</xdr:colOff>
          <xdr:row>9</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0</xdr:colOff>
          <xdr:row>7</xdr:row>
          <xdr:rowOff>38100</xdr:rowOff>
        </xdr:from>
        <xdr:to>
          <xdr:col>17</xdr:col>
          <xdr:colOff>266700</xdr:colOff>
          <xdr:row>9</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2D5D537-30AC-4280-8F6C-1BDF3618A067}" name="Tabelle3" displayName="Tabelle3" ref="B119:C129" totalsRowShown="0" headerRowDxfId="20" dataDxfId="19">
  <autoFilter ref="B119:C129" xr:uid="{E72F4284-AFAC-46B6-B6A7-4F0B4925874E}"/>
  <tableColumns count="2">
    <tableColumn id="1" xr3:uid="{626B4B66-E3CD-42F1-8F95-31C16CC380FF}" name="(Anhang 1 zum Betreuungsvertrag Kinderhaus Imago)" dataDxfId="18"/>
    <tableColumn id="4" xr3:uid="{E72282ED-3031-4077-AD09-6149CEFE7E02}" name="Offerte" dataDxfId="1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1DFCAE9-0FA2-4837-9A40-401445132B4A}" name="Tabelle1" displayName="Tabelle1" ref="B94:C106" totalsRowShown="0" headerRowDxfId="16" dataDxfId="15" tableBorderDxfId="14">
  <autoFilter ref="B94:C106" xr:uid="{2D2FEE3D-A9F8-43CF-8EFE-3C4E14BF3413}"/>
  <tableColumns count="2">
    <tableColumn id="1" xr3:uid="{1B607FA9-9E59-42CB-AAC1-77365D82192F}" name="(Anhang 1 zum Betreuungsvertrag Kinderhaus Imago)" dataDxfId="13"/>
    <tableColumn id="4" xr3:uid="{07F3D68E-6B8B-4053-9BA6-42A31DD286E8}" name="Offerte" dataDxfId="1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F8EF674-1C91-471B-A1F2-74B8297BDF87}" name="Tabelle2" displayName="Tabelle2" ref="B37:E44" totalsRowShown="0" headerRowDxfId="11" dataDxfId="10">
  <autoFilter ref="B37:E44" xr:uid="{B764262D-0126-4A83-82A7-471D5D5AA627}"/>
  <tableColumns count="4">
    <tableColumn id="1" xr3:uid="{F9590B79-0626-40B7-AC9B-9929A337D95D}" name="(bitte auswählen)" dataDxfId="9"/>
    <tableColumn id="2" xr3:uid="{3B0D8A0B-DD29-4A2D-9074-5C59DF71455E}" name="Ja" dataDxfId="8"/>
    <tableColumn id="3" xr3:uid="{36DA2BE7-E133-4533-A52A-816FDAE37B96}" name="Nein" dataDxfId="7"/>
    <tableColumn id="4" xr3:uid="{19357D70-9FD5-4F5F-83CD-3CA5E424CCAC}" name="Unklar" dataDxfId="6"/>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V126"/>
  <sheetViews>
    <sheetView showGridLines="0" tabSelected="1" view="pageLayout" zoomScaleNormal="130" workbookViewId="0">
      <selection activeCell="E108" sqref="E108:L108"/>
    </sheetView>
  </sheetViews>
  <sheetFormatPr baseColWidth="10" defaultColWidth="11.42578125" defaultRowHeight="14.25" x14ac:dyDescent="0.2"/>
  <cols>
    <col min="1" max="21" width="4" style="1" customWidth="1"/>
    <col min="22" max="23" width="3.85546875" style="1" customWidth="1"/>
    <col min="24" max="16384" width="11.42578125" style="1"/>
  </cols>
  <sheetData>
    <row r="1" spans="1:22" ht="15" x14ac:dyDescent="0.25">
      <c r="A1" s="99" t="s">
        <v>57</v>
      </c>
      <c r="B1" s="99"/>
      <c r="C1" s="99"/>
      <c r="D1" s="99"/>
      <c r="E1" s="99"/>
      <c r="F1" s="107" t="s">
        <v>52</v>
      </c>
      <c r="G1" s="107"/>
      <c r="H1" s="107"/>
      <c r="I1" s="107"/>
      <c r="J1" s="107"/>
      <c r="K1" s="107"/>
    </row>
    <row r="2" spans="1:22" ht="7.5" customHeight="1" x14ac:dyDescent="0.2"/>
    <row r="3" spans="1:22" ht="15" x14ac:dyDescent="0.2">
      <c r="A3" s="2" t="s">
        <v>0</v>
      </c>
    </row>
    <row r="4" spans="1:22" ht="6" customHeight="1" x14ac:dyDescent="0.2"/>
    <row r="5" spans="1:22" x14ac:dyDescent="0.2">
      <c r="A5" s="100"/>
      <c r="B5" s="100"/>
      <c r="C5" s="100"/>
      <c r="D5" s="100"/>
      <c r="E5" s="100"/>
      <c r="F5" s="100"/>
      <c r="G5" s="100"/>
      <c r="H5" s="100"/>
      <c r="I5" s="100"/>
      <c r="J5" s="100"/>
      <c r="K5" s="100"/>
      <c r="L5" s="100"/>
    </row>
    <row r="6" spans="1:22" ht="7.5" customHeight="1" x14ac:dyDescent="0.2"/>
    <row r="7" spans="1:22" x14ac:dyDescent="0.2">
      <c r="A7" s="1" t="s">
        <v>2</v>
      </c>
      <c r="G7" s="95"/>
      <c r="H7" s="96"/>
      <c r="I7" s="96"/>
      <c r="J7" s="96"/>
      <c r="K7" s="96"/>
      <c r="L7" s="96"/>
      <c r="N7" s="92" t="s">
        <v>3</v>
      </c>
      <c r="O7" s="92"/>
      <c r="P7" s="92"/>
      <c r="Q7" s="92"/>
      <c r="R7" s="92"/>
      <c r="S7" s="92"/>
      <c r="T7" s="109"/>
      <c r="U7" s="109"/>
      <c r="V7" s="109"/>
    </row>
    <row r="8" spans="1:22" ht="8.25" customHeight="1" x14ac:dyDescent="0.2"/>
    <row r="9" spans="1:22" x14ac:dyDescent="0.2">
      <c r="A9" s="1" t="s">
        <v>4</v>
      </c>
      <c r="G9" s="69"/>
      <c r="H9" s="69"/>
      <c r="I9" s="69"/>
      <c r="J9" s="69"/>
      <c r="K9" s="69"/>
      <c r="L9" s="69"/>
      <c r="O9" s="1" t="s">
        <v>5</v>
      </c>
      <c r="S9" s="1" t="s">
        <v>6</v>
      </c>
    </row>
    <row r="10" spans="1:22" ht="8.25" customHeight="1" x14ac:dyDescent="0.2"/>
    <row r="11" spans="1:22" ht="14.45" customHeight="1" x14ac:dyDescent="0.2">
      <c r="A11" s="1" t="s">
        <v>59</v>
      </c>
      <c r="G11" s="106"/>
      <c r="H11" s="106"/>
      <c r="I11" s="106"/>
      <c r="J11" s="106"/>
      <c r="K11" s="106"/>
      <c r="L11" s="106"/>
      <c r="N11" s="1" t="s">
        <v>32</v>
      </c>
      <c r="R11" s="41"/>
    </row>
    <row r="12" spans="1:22" ht="8.25" customHeight="1" x14ac:dyDescent="0.2"/>
    <row r="13" spans="1:22" ht="15" x14ac:dyDescent="0.25">
      <c r="A13" s="99" t="s">
        <v>61</v>
      </c>
      <c r="B13" s="99"/>
      <c r="C13" s="99"/>
      <c r="D13" s="99"/>
    </row>
    <row r="14" spans="1:22" ht="8.25" customHeight="1" x14ac:dyDescent="0.2"/>
    <row r="15" spans="1:22" ht="14.25" customHeight="1" x14ac:dyDescent="0.2">
      <c r="A15" s="108" t="s">
        <v>92</v>
      </c>
      <c r="B15" s="108"/>
      <c r="C15" s="108"/>
      <c r="D15" s="108"/>
      <c r="E15" s="108"/>
      <c r="F15" s="108"/>
      <c r="G15" s="108"/>
      <c r="H15" s="108"/>
      <c r="I15" s="108"/>
      <c r="J15" s="108"/>
      <c r="K15" s="108"/>
      <c r="L15" s="108"/>
      <c r="M15" s="108"/>
      <c r="N15" s="108"/>
      <c r="O15" s="108"/>
      <c r="P15" s="108"/>
      <c r="Q15" s="108"/>
      <c r="R15" s="108"/>
      <c r="S15" s="108"/>
      <c r="T15" s="108"/>
      <c r="U15" s="108"/>
      <c r="V15" s="108"/>
    </row>
    <row r="16" spans="1:22" x14ac:dyDescent="0.2">
      <c r="A16" s="108"/>
      <c r="B16" s="108"/>
      <c r="C16" s="108"/>
      <c r="D16" s="108"/>
      <c r="E16" s="108"/>
      <c r="F16" s="108"/>
      <c r="G16" s="108"/>
      <c r="H16" s="108"/>
      <c r="I16" s="108"/>
      <c r="J16" s="108"/>
      <c r="K16" s="108"/>
      <c r="L16" s="108"/>
      <c r="M16" s="108"/>
      <c r="N16" s="108"/>
      <c r="O16" s="108"/>
      <c r="P16" s="108"/>
      <c r="Q16" s="108"/>
      <c r="R16" s="108"/>
      <c r="S16" s="108"/>
      <c r="T16" s="108"/>
      <c r="U16" s="108"/>
      <c r="V16" s="108"/>
    </row>
    <row r="17" spans="1:22" x14ac:dyDescent="0.2">
      <c r="A17" s="108"/>
      <c r="B17" s="108"/>
      <c r="C17" s="108"/>
      <c r="D17" s="108"/>
      <c r="E17" s="108"/>
      <c r="F17" s="108"/>
      <c r="G17" s="108"/>
      <c r="H17" s="108"/>
      <c r="I17" s="108"/>
      <c r="J17" s="108"/>
      <c r="K17" s="108"/>
      <c r="L17" s="108"/>
      <c r="M17" s="108"/>
      <c r="N17" s="108"/>
      <c r="O17" s="108"/>
      <c r="P17" s="108"/>
      <c r="Q17" s="108"/>
      <c r="R17" s="108"/>
      <c r="S17" s="108"/>
      <c r="T17" s="108"/>
      <c r="U17" s="108"/>
      <c r="V17" s="108"/>
    </row>
    <row r="18" spans="1:22" ht="8.25" customHeight="1" x14ac:dyDescent="0.2">
      <c r="F18" s="4"/>
    </row>
    <row r="19" spans="1:22" x14ac:dyDescent="0.2">
      <c r="A19" s="1" t="s">
        <v>8</v>
      </c>
      <c r="J19" s="72" t="s">
        <v>14</v>
      </c>
      <c r="K19" s="72"/>
      <c r="L19" s="72"/>
      <c r="N19" s="5" t="s">
        <v>9</v>
      </c>
      <c r="O19" s="5" t="s">
        <v>10</v>
      </c>
      <c r="P19" s="5" t="s">
        <v>11</v>
      </c>
      <c r="Q19" s="5" t="s">
        <v>12</v>
      </c>
      <c r="R19" s="5" t="s">
        <v>13</v>
      </c>
      <c r="S19" s="72" t="s">
        <v>15</v>
      </c>
      <c r="T19" s="72"/>
      <c r="U19" s="72"/>
      <c r="V19" s="72"/>
    </row>
    <row r="20" spans="1:22" ht="7.5" customHeight="1" x14ac:dyDescent="0.2">
      <c r="A20" s="14"/>
      <c r="B20" s="14"/>
      <c r="C20" s="14"/>
      <c r="D20" s="14"/>
      <c r="E20" s="14"/>
      <c r="F20" s="14"/>
      <c r="G20" s="14"/>
      <c r="H20" s="14"/>
      <c r="I20" s="14"/>
      <c r="J20" s="28"/>
      <c r="K20" s="28"/>
      <c r="L20" s="28"/>
      <c r="M20" s="14"/>
      <c r="N20" s="13"/>
      <c r="O20" s="13"/>
      <c r="P20" s="13"/>
      <c r="Q20" s="13"/>
      <c r="R20" s="13"/>
      <c r="S20" s="28"/>
      <c r="T20" s="28"/>
      <c r="U20" s="28"/>
      <c r="V20" s="28"/>
    </row>
    <row r="21" spans="1:22" ht="7.5" customHeight="1" x14ac:dyDescent="0.2">
      <c r="S21" s="8"/>
      <c r="T21" s="8"/>
      <c r="U21" s="8"/>
      <c r="V21" s="8"/>
    </row>
    <row r="22" spans="1:22" x14ac:dyDescent="0.2">
      <c r="A22" s="1" t="s">
        <v>7</v>
      </c>
      <c r="J22" s="73">
        <f>IF(OR(F1="(Standort auswählen)",G11="(bitte auswählen)",T7="",G9=""),0,IF(F1="Dübendorf",IF(OR(G11="Ja",G11="Unklar"),Tabelle1!F7,IF(G9-T7&lt;547.5,Tabelle1!D7,Tabelle1!E7)),IF(F1="Baar",IF(OR(G11="Ja",G11="Unklar"),Tabelle1!K7,IF(G9-T7&lt;547.5,Tabelle1!I7,Tabelle1!J7)))))</f>
        <v>0</v>
      </c>
      <c r="K22" s="73"/>
      <c r="L22" s="73"/>
      <c r="N22" s="68"/>
      <c r="O22" s="68"/>
      <c r="P22" s="6"/>
      <c r="Q22" s="68"/>
      <c r="R22" s="6"/>
      <c r="S22" s="74">
        <f>J22*COUNTIF(N22:R22,"x")</f>
        <v>0</v>
      </c>
      <c r="T22" s="74"/>
      <c r="U22" s="74"/>
      <c r="V22" s="74"/>
    </row>
    <row r="23" spans="1:22" ht="7.5" customHeight="1" x14ac:dyDescent="0.2">
      <c r="A23" s="14"/>
      <c r="B23" s="14"/>
      <c r="C23" s="14"/>
      <c r="D23" s="14"/>
      <c r="E23" s="14"/>
      <c r="F23" s="14"/>
      <c r="G23" s="14"/>
      <c r="H23" s="14"/>
      <c r="I23" s="14"/>
      <c r="J23" s="34"/>
      <c r="K23" s="34"/>
      <c r="L23" s="34"/>
      <c r="M23" s="14"/>
      <c r="N23" s="13"/>
      <c r="O23" s="13"/>
      <c r="P23" s="13"/>
      <c r="Q23" s="13"/>
      <c r="R23" s="13"/>
      <c r="S23" s="29"/>
      <c r="T23" s="29"/>
      <c r="U23" s="29"/>
      <c r="V23" s="29"/>
    </row>
    <row r="24" spans="1:22" ht="7.5" customHeight="1" x14ac:dyDescent="0.2">
      <c r="J24" s="8"/>
      <c r="K24" s="8"/>
      <c r="L24" s="8"/>
      <c r="N24" s="5"/>
      <c r="O24" s="5"/>
      <c r="P24" s="5"/>
      <c r="Q24" s="5"/>
      <c r="R24" s="5"/>
      <c r="S24" s="8"/>
      <c r="T24" s="8"/>
      <c r="U24" s="8"/>
      <c r="V24" s="8"/>
    </row>
    <row r="25" spans="1:22" x14ac:dyDescent="0.2">
      <c r="A25" s="1" t="s">
        <v>16</v>
      </c>
      <c r="J25" s="71">
        <f>J22*Tabelle1!B8</f>
        <v>0</v>
      </c>
      <c r="K25" s="71"/>
      <c r="L25" s="71"/>
      <c r="N25" s="6"/>
      <c r="O25" s="6"/>
      <c r="P25" s="6"/>
      <c r="Q25" s="6"/>
      <c r="R25" s="6"/>
      <c r="S25" s="74">
        <f>J25*COUNTIF(N25:R25,"x")</f>
        <v>0</v>
      </c>
      <c r="T25" s="74"/>
      <c r="U25" s="74"/>
      <c r="V25" s="74"/>
    </row>
    <row r="26" spans="1:22" ht="7.5" customHeight="1" x14ac:dyDescent="0.2">
      <c r="A26" s="14"/>
      <c r="B26" s="14"/>
      <c r="C26" s="14"/>
      <c r="D26" s="14"/>
      <c r="E26" s="14"/>
      <c r="F26" s="14"/>
      <c r="G26" s="14"/>
      <c r="H26" s="14"/>
      <c r="I26" s="14"/>
      <c r="J26" s="26"/>
      <c r="K26" s="26"/>
      <c r="L26" s="26"/>
      <c r="M26" s="14"/>
      <c r="N26" s="13"/>
      <c r="O26" s="13"/>
      <c r="P26" s="13"/>
      <c r="Q26" s="13"/>
      <c r="R26" s="13"/>
      <c r="S26" s="29"/>
      <c r="T26" s="29"/>
      <c r="U26" s="29"/>
      <c r="V26" s="29"/>
    </row>
    <row r="27" spans="1:22" ht="7.5" customHeight="1" x14ac:dyDescent="0.2">
      <c r="J27" s="8"/>
      <c r="K27" s="8"/>
      <c r="L27" s="8"/>
      <c r="N27" s="5"/>
      <c r="O27" s="5"/>
      <c r="P27" s="5"/>
      <c r="Q27" s="5"/>
      <c r="R27" s="5"/>
      <c r="S27" s="8"/>
      <c r="T27" s="8"/>
      <c r="U27" s="8"/>
      <c r="V27" s="8"/>
    </row>
    <row r="28" spans="1:22" x14ac:dyDescent="0.2">
      <c r="A28" s="1" t="s">
        <v>17</v>
      </c>
      <c r="J28" s="71">
        <f>J22*Tabelle1!B9</f>
        <v>0</v>
      </c>
      <c r="K28" s="71"/>
      <c r="L28" s="71"/>
      <c r="N28" s="6"/>
      <c r="O28" s="6"/>
      <c r="P28" s="6"/>
      <c r="Q28" s="6"/>
      <c r="R28" s="6"/>
      <c r="S28" s="74">
        <f>SUM(N29:R29)</f>
        <v>0</v>
      </c>
      <c r="T28" s="74"/>
      <c r="U28" s="74"/>
      <c r="V28" s="74"/>
    </row>
    <row r="29" spans="1:22" ht="8.1" customHeight="1" x14ac:dyDescent="0.2">
      <c r="A29" s="14"/>
      <c r="B29" s="14"/>
      <c r="C29" s="14"/>
      <c r="D29" s="14"/>
      <c r="E29" s="14"/>
      <c r="F29" s="14"/>
      <c r="G29" s="14"/>
      <c r="H29" s="14"/>
      <c r="I29" s="14"/>
      <c r="J29" s="26"/>
      <c r="K29" s="26"/>
      <c r="L29" s="26"/>
      <c r="M29" s="14"/>
      <c r="N29" s="67" t="str">
        <f>IF(AND(N40="x",N28="x"),$J$22*Tabelle1!C9,IF(N28="x",$J$22*Tabelle1!$B$9,""))</f>
        <v/>
      </c>
      <c r="O29" s="67" t="str">
        <f>IF(AND(O40="x",O28="x"),$J$22*Tabelle1!$C$9,IF(O28="x",$J$22*Tabelle1!$B$9,""))</f>
        <v/>
      </c>
      <c r="P29" s="67" t="str">
        <f>IF(AND(P40="x",P28="x"),$J$22*Tabelle1!$C$9,IF(P28="x",$J$22*Tabelle1!$B$9,""))</f>
        <v/>
      </c>
      <c r="Q29" s="67" t="str">
        <f>IF(AND(Q40="x",Q28="x"),$J$22*Tabelle1!$C$9,IF(Q28="x",$J$22*Tabelle1!$B$9,""))</f>
        <v/>
      </c>
      <c r="R29" s="67" t="str">
        <f>IF(AND(R40="x",R28="x"),$J$22*Tabelle1!$C$9,IF(R28="x",$J$22*Tabelle1!$B$9,""))</f>
        <v/>
      </c>
      <c r="S29" s="29"/>
      <c r="T29" s="29"/>
      <c r="U29" s="29"/>
      <c r="V29" s="29"/>
    </row>
    <row r="30" spans="1:22" ht="7.5" customHeight="1" x14ac:dyDescent="0.2">
      <c r="J30" s="8"/>
      <c r="K30" s="8"/>
      <c r="L30" s="8"/>
      <c r="N30" s="5"/>
      <c r="O30" s="5"/>
      <c r="P30" s="5"/>
      <c r="Q30" s="5"/>
      <c r="R30" s="5"/>
      <c r="S30" s="8"/>
      <c r="T30" s="8"/>
      <c r="U30" s="8"/>
      <c r="V30" s="8"/>
    </row>
    <row r="31" spans="1:22" x14ac:dyDescent="0.2">
      <c r="A31" s="1" t="s">
        <v>18</v>
      </c>
      <c r="J31" s="71">
        <f>J22*Tabelle1!B10</f>
        <v>0</v>
      </c>
      <c r="K31" s="71"/>
      <c r="L31" s="71"/>
      <c r="N31" s="6"/>
      <c r="O31" s="6"/>
      <c r="P31" s="6"/>
      <c r="Q31" s="6"/>
      <c r="R31" s="6"/>
      <c r="S31" s="74">
        <f>J31*COUNTIF(N31:R31,"x")</f>
        <v>0</v>
      </c>
      <c r="T31" s="74"/>
      <c r="U31" s="74"/>
      <c r="V31" s="74"/>
    </row>
    <row r="32" spans="1:22" ht="7.5" customHeight="1" x14ac:dyDescent="0.2">
      <c r="A32" s="14"/>
      <c r="B32" s="14"/>
      <c r="C32" s="14"/>
      <c r="D32" s="14"/>
      <c r="E32" s="14"/>
      <c r="F32" s="14"/>
      <c r="G32" s="14"/>
      <c r="H32" s="14"/>
      <c r="I32" s="14"/>
      <c r="J32" s="26"/>
      <c r="K32" s="26"/>
      <c r="L32" s="26"/>
      <c r="M32" s="14"/>
      <c r="N32" s="13"/>
      <c r="O32" s="13"/>
      <c r="P32" s="13"/>
      <c r="Q32" s="13"/>
      <c r="R32" s="13"/>
      <c r="S32" s="29"/>
      <c r="T32" s="29"/>
      <c r="U32" s="29"/>
      <c r="V32" s="29"/>
    </row>
    <row r="33" spans="1:22" ht="7.5" customHeight="1" x14ac:dyDescent="0.2">
      <c r="J33" s="8"/>
      <c r="K33" s="8"/>
      <c r="L33" s="8"/>
      <c r="N33" s="5"/>
      <c r="O33" s="5"/>
      <c r="P33" s="5"/>
      <c r="Q33" s="5"/>
      <c r="R33" s="5"/>
      <c r="S33" s="8"/>
      <c r="T33" s="8"/>
      <c r="U33" s="8"/>
      <c r="V33" s="8"/>
    </row>
    <row r="34" spans="1:22" x14ac:dyDescent="0.2">
      <c r="A34" s="1" t="s">
        <v>19</v>
      </c>
      <c r="J34" s="71">
        <f>J22*Tabelle1!B11</f>
        <v>0</v>
      </c>
      <c r="K34" s="71"/>
      <c r="L34" s="71"/>
      <c r="N34" s="6"/>
      <c r="O34" s="6"/>
      <c r="P34" s="6"/>
      <c r="Q34" s="6"/>
      <c r="R34" s="6"/>
      <c r="S34" s="74">
        <f>J34*COUNTIF(N34:R34,"x")</f>
        <v>0</v>
      </c>
      <c r="T34" s="74"/>
      <c r="U34" s="74"/>
      <c r="V34" s="74"/>
    </row>
    <row r="35" spans="1:22" ht="7.5" customHeight="1" x14ac:dyDescent="0.2">
      <c r="A35" s="14"/>
      <c r="B35" s="14"/>
      <c r="C35" s="14"/>
      <c r="D35" s="14"/>
      <c r="E35" s="14"/>
      <c r="F35" s="14"/>
      <c r="G35" s="14"/>
      <c r="H35" s="14"/>
      <c r="I35" s="14"/>
      <c r="J35" s="26"/>
      <c r="K35" s="26"/>
      <c r="L35" s="26"/>
      <c r="M35" s="14"/>
      <c r="N35" s="13"/>
      <c r="O35" s="13"/>
      <c r="P35" s="13"/>
      <c r="Q35" s="13"/>
      <c r="R35" s="13"/>
      <c r="S35" s="29"/>
      <c r="T35" s="29"/>
      <c r="U35" s="29"/>
      <c r="V35" s="29"/>
    </row>
    <row r="36" spans="1:22" ht="7.5" customHeight="1" x14ac:dyDescent="0.2">
      <c r="J36" s="8"/>
      <c r="K36" s="8"/>
      <c r="L36" s="8"/>
      <c r="N36" s="5"/>
      <c r="O36" s="5"/>
      <c r="P36" s="5"/>
      <c r="Q36" s="5"/>
      <c r="R36" s="5"/>
      <c r="S36" s="8"/>
      <c r="T36" s="8"/>
      <c r="U36" s="8"/>
      <c r="V36" s="8"/>
    </row>
    <row r="37" spans="1:22" x14ac:dyDescent="0.2">
      <c r="A37" s="1" t="s">
        <v>20</v>
      </c>
      <c r="J37" s="71">
        <f>J22*Tabelle1!B12</f>
        <v>0</v>
      </c>
      <c r="K37" s="71"/>
      <c r="L37" s="71"/>
      <c r="N37" s="6"/>
      <c r="O37" s="6"/>
      <c r="P37" s="6"/>
      <c r="Q37" s="6"/>
      <c r="R37" s="6"/>
      <c r="S37" s="74">
        <f>SUM(N38:R38)</f>
        <v>0</v>
      </c>
      <c r="T37" s="74"/>
      <c r="U37" s="74"/>
      <c r="V37" s="74"/>
    </row>
    <row r="38" spans="1:22" ht="7.5" customHeight="1" x14ac:dyDescent="0.2">
      <c r="A38" s="14"/>
      <c r="B38" s="14"/>
      <c r="C38" s="14"/>
      <c r="D38" s="14"/>
      <c r="E38" s="14"/>
      <c r="F38" s="14"/>
      <c r="G38" s="14"/>
      <c r="H38" s="14"/>
      <c r="I38" s="14"/>
      <c r="J38" s="26"/>
      <c r="K38" s="26"/>
      <c r="L38" s="26"/>
      <c r="M38" s="14"/>
      <c r="N38" s="67" t="str">
        <f>IF(AND(OR(N40="x",N43="x"),N37="x"),$J$22*Tabelle1!$C$12,IF(N37="x",$J$22*Tabelle1!$B$12,""))</f>
        <v/>
      </c>
      <c r="O38" s="67" t="str">
        <f>IF(AND(OR(O40="x",O43="x"),O37="x"),$J$22*Tabelle1!$C$12,IF(O37="x",$J$22*Tabelle1!$B$12,""))</f>
        <v/>
      </c>
      <c r="P38" s="67" t="str">
        <f>IF(AND(OR(P40="x",P43="x"),P37="x"),$J$22*Tabelle1!$C$12,IF(P37="x",$J$22*Tabelle1!$B$12,""))</f>
        <v/>
      </c>
      <c r="Q38" s="67" t="str">
        <f>IF(AND(OR(Q40="x",Q43="x"),Q37="x"),$J$22*Tabelle1!$C$12,IF(Q37="x",$J$22*Tabelle1!$B$12,""))</f>
        <v/>
      </c>
      <c r="R38" s="67" t="str">
        <f>IF(AND(OR(R40="x",R43="x"),R37="x"),$J$22*Tabelle1!$C$12,IF(R37="x",$J$22*Tabelle1!$B$12,""))</f>
        <v/>
      </c>
      <c r="S38" s="29"/>
      <c r="T38" s="29"/>
      <c r="U38" s="29"/>
      <c r="V38" s="29"/>
    </row>
    <row r="39" spans="1:22" ht="7.5" customHeight="1" x14ac:dyDescent="0.2">
      <c r="J39" s="8"/>
      <c r="K39" s="8"/>
      <c r="L39" s="8"/>
      <c r="N39" s="5"/>
      <c r="O39" s="5"/>
      <c r="P39" s="5"/>
      <c r="Q39" s="5"/>
      <c r="R39" s="5"/>
      <c r="S39" s="8"/>
      <c r="T39" s="8"/>
      <c r="U39" s="8"/>
      <c r="V39" s="8"/>
    </row>
    <row r="40" spans="1:22" x14ac:dyDescent="0.2">
      <c r="A40" s="1" t="s">
        <v>21</v>
      </c>
      <c r="J40" s="71">
        <f>J22*Tabelle1!B13</f>
        <v>0</v>
      </c>
      <c r="K40" s="71"/>
      <c r="L40" s="71"/>
      <c r="N40" s="6"/>
      <c r="O40" s="6"/>
      <c r="P40" s="6"/>
      <c r="Q40" s="6"/>
      <c r="R40" s="6"/>
      <c r="S40" s="74">
        <f>SUM(N41:R41)</f>
        <v>0</v>
      </c>
      <c r="T40" s="74"/>
      <c r="U40" s="74"/>
      <c r="V40" s="74"/>
    </row>
    <row r="41" spans="1:22" ht="7.5" customHeight="1" x14ac:dyDescent="0.2">
      <c r="A41" s="14"/>
      <c r="B41" s="14"/>
      <c r="C41" s="14"/>
      <c r="D41" s="14"/>
      <c r="E41" s="14"/>
      <c r="F41" s="14"/>
      <c r="G41" s="14"/>
      <c r="H41" s="14"/>
      <c r="I41" s="14"/>
      <c r="J41" s="26"/>
      <c r="K41" s="26"/>
      <c r="L41" s="26"/>
      <c r="M41" s="14"/>
      <c r="N41" s="67" t="str">
        <f>IF(AND(OR(N43="x",N37="x",N28="x"),N40="x"),$J$22*Tabelle1!$C$13,IF(N40="x",$J$22*Tabelle1!$B$13,""))</f>
        <v/>
      </c>
      <c r="O41" s="67" t="str">
        <f>IF(AND(OR(O43="x",O37="x",O28="x"),O40="x"),$J$22*Tabelle1!$C$13,IF(O40="x",$J$22*Tabelle1!$B$13,""))</f>
        <v/>
      </c>
      <c r="P41" s="67" t="str">
        <f>IF(AND(OR(P43="x",P37="x",P28="x"),P40="x"),$J$22*Tabelle1!$C$13,IF(P40="x",$J$22*Tabelle1!$B$13,""))</f>
        <v/>
      </c>
      <c r="Q41" s="67" t="str">
        <f>IF(AND(OR(Q43="x",Q37="x",Q28="x"),Q40="x"),$J$22*Tabelle1!$C$13,IF(Q40="x",$J$22*Tabelle1!$B$13,""))</f>
        <v/>
      </c>
      <c r="R41" s="67" t="str">
        <f>IF(AND(OR(R43="x",R37="x",R28="x"),R40="x"),$J$22*Tabelle1!$C$13,IF(R40="x",$J$22*Tabelle1!$B$13,""))</f>
        <v/>
      </c>
      <c r="S41" s="29"/>
      <c r="T41" s="29"/>
      <c r="U41" s="29"/>
      <c r="V41" s="29"/>
    </row>
    <row r="42" spans="1:22" ht="7.5" customHeight="1" x14ac:dyDescent="0.2">
      <c r="J42" s="8"/>
      <c r="K42" s="8"/>
      <c r="L42" s="8"/>
      <c r="N42" s="5"/>
      <c r="O42" s="5"/>
      <c r="P42" s="5"/>
      <c r="Q42" s="5"/>
      <c r="R42" s="5"/>
      <c r="S42" s="8"/>
      <c r="T42" s="8"/>
      <c r="U42" s="8"/>
      <c r="V42" s="8"/>
    </row>
    <row r="43" spans="1:22" x14ac:dyDescent="0.2">
      <c r="A43" s="1" t="s">
        <v>114</v>
      </c>
      <c r="J43" s="71">
        <f>J22*Tabelle1!B14</f>
        <v>0</v>
      </c>
      <c r="K43" s="71"/>
      <c r="L43" s="71"/>
      <c r="N43" s="6"/>
      <c r="O43" s="6"/>
      <c r="P43" s="6"/>
      <c r="Q43" s="6"/>
      <c r="R43" s="6"/>
      <c r="S43" s="74">
        <f>SUM(N44:R44)</f>
        <v>0</v>
      </c>
      <c r="T43" s="74"/>
      <c r="U43" s="74"/>
      <c r="V43" s="74"/>
    </row>
    <row r="44" spans="1:22" ht="8.1" customHeight="1" x14ac:dyDescent="0.2">
      <c r="A44" s="14"/>
      <c r="B44" s="14"/>
      <c r="C44" s="14"/>
      <c r="D44" s="14"/>
      <c r="E44" s="14"/>
      <c r="F44" s="14"/>
      <c r="G44" s="14"/>
      <c r="H44" s="14"/>
      <c r="I44" s="14"/>
      <c r="J44" s="26"/>
      <c r="K44" s="26"/>
      <c r="L44" s="26"/>
      <c r="M44" s="14"/>
      <c r="N44" s="67" t="str">
        <f>IF(AND(OR(N37="x",N40="x"),N43="x"),$J$22*Tabelle1!$C$14,IF(N43="x",$J$22*Tabelle1!$B$14,""))</f>
        <v/>
      </c>
      <c r="O44" s="67" t="str">
        <f>IF(AND(OR(O37="x",O40="x"),O43="x"),$J$22*Tabelle1!$C$14,IF(O43="x",$J$22*Tabelle1!$B$14,""))</f>
        <v/>
      </c>
      <c r="P44" s="67" t="str">
        <f>IF(AND(OR(P37="x",P40="x"),P43="x"),$J$22*Tabelle1!$C$14,IF(P43="x",$J$22*Tabelle1!$B$14,""))</f>
        <v/>
      </c>
      <c r="Q44" s="67" t="str">
        <f>IF(AND(OR(Q37="x",Q40="x"),Q43="x"),$J$22*Tabelle1!$C$14,IF(Q43="x",$J$22*Tabelle1!$B$14,""))</f>
        <v/>
      </c>
      <c r="R44" s="67" t="str">
        <f>IF(AND(OR(R37="x",R40="x"),R43="x"),$J$22*Tabelle1!$C$14,IF(R43="x",$J$22*Tabelle1!$B$14,""))</f>
        <v/>
      </c>
      <c r="S44" s="29"/>
      <c r="T44" s="29"/>
      <c r="U44" s="29"/>
      <c r="V44" s="29"/>
    </row>
    <row r="45" spans="1:22" ht="7.35" customHeight="1" x14ac:dyDescent="0.2">
      <c r="S45" s="8"/>
      <c r="T45" s="8"/>
      <c r="U45" s="8"/>
      <c r="V45" s="8"/>
    </row>
    <row r="46" spans="1:22" ht="14.45" customHeight="1" x14ac:dyDescent="0.25">
      <c r="A46" s="11" t="s">
        <v>23</v>
      </c>
      <c r="S46" s="78">
        <f>SUM(S22:V43)</f>
        <v>0</v>
      </c>
      <c r="T46" s="78"/>
      <c r="U46" s="78"/>
      <c r="V46" s="78"/>
    </row>
    <row r="47" spans="1:22" ht="7.5" customHeight="1" x14ac:dyDescent="0.25">
      <c r="A47" s="30"/>
      <c r="B47" s="14"/>
      <c r="C47" s="14"/>
      <c r="D47" s="14"/>
      <c r="E47" s="14"/>
      <c r="F47" s="14"/>
      <c r="G47" s="14"/>
      <c r="H47" s="14"/>
      <c r="I47" s="14"/>
      <c r="J47" s="14"/>
      <c r="K47" s="14"/>
      <c r="L47" s="14"/>
      <c r="M47" s="14"/>
      <c r="N47" s="14"/>
      <c r="O47" s="14"/>
      <c r="P47" s="14"/>
      <c r="Q47" s="14"/>
      <c r="R47" s="14"/>
      <c r="S47" s="31"/>
      <c r="T47" s="31"/>
      <c r="U47" s="31"/>
      <c r="V47" s="31"/>
    </row>
    <row r="48" spans="1:22" ht="7.5" customHeight="1" x14ac:dyDescent="0.2"/>
    <row r="49" spans="1:22" ht="14.45" customHeight="1" x14ac:dyDescent="0.2">
      <c r="A49" s="1" t="s">
        <v>24</v>
      </c>
      <c r="J49" s="77"/>
      <c r="K49" s="77"/>
      <c r="L49" s="77"/>
      <c r="S49" s="71">
        <f>(S46*R11)-S46</f>
        <v>0</v>
      </c>
      <c r="T49" s="71"/>
      <c r="U49" s="71"/>
      <c r="V49" s="71"/>
    </row>
    <row r="50" spans="1:22" ht="7.5" customHeight="1" x14ac:dyDescent="0.2">
      <c r="A50" s="14"/>
      <c r="B50" s="14"/>
      <c r="C50" s="14"/>
      <c r="D50" s="14"/>
      <c r="E50" s="14"/>
      <c r="F50" s="14"/>
      <c r="G50" s="14"/>
      <c r="H50" s="14"/>
      <c r="I50" s="14"/>
      <c r="J50" s="13"/>
      <c r="K50" s="13"/>
      <c r="L50" s="13"/>
      <c r="M50" s="14"/>
      <c r="N50" s="14"/>
      <c r="O50" s="14"/>
      <c r="P50" s="14"/>
      <c r="Q50" s="14"/>
      <c r="R50" s="14"/>
      <c r="S50" s="26"/>
      <c r="T50" s="26"/>
      <c r="U50" s="26"/>
      <c r="V50" s="26"/>
    </row>
    <row r="51" spans="1:22" ht="7.5" customHeight="1" x14ac:dyDescent="0.2"/>
    <row r="52" spans="1:22" ht="15" x14ac:dyDescent="0.25">
      <c r="A52" s="11" t="s">
        <v>25</v>
      </c>
      <c r="S52" s="75">
        <f>S46+S49</f>
        <v>0</v>
      </c>
      <c r="T52" s="76"/>
      <c r="U52" s="76"/>
      <c r="V52" s="76"/>
    </row>
    <row r="53" spans="1:22" ht="5.25" customHeight="1" x14ac:dyDescent="0.25">
      <c r="A53" s="11"/>
      <c r="S53" s="9"/>
      <c r="T53" s="10"/>
      <c r="U53" s="10"/>
      <c r="V53" s="10"/>
    </row>
    <row r="54" spans="1:22" ht="8.25" customHeight="1" x14ac:dyDescent="0.2"/>
    <row r="55" spans="1:22" x14ac:dyDescent="0.2">
      <c r="A55" s="70" t="s">
        <v>26</v>
      </c>
      <c r="B55" s="70"/>
      <c r="C55" s="70"/>
      <c r="D55" s="70"/>
      <c r="E55" s="70"/>
      <c r="F55" s="70"/>
      <c r="G55" s="70"/>
      <c r="H55" s="70"/>
      <c r="I55" s="70"/>
      <c r="J55" s="70"/>
      <c r="K55" s="70"/>
      <c r="L55" s="70"/>
      <c r="M55" s="70"/>
      <c r="N55" s="70"/>
      <c r="O55" s="70"/>
      <c r="P55" s="70"/>
      <c r="Q55" s="70"/>
      <c r="R55" s="70"/>
      <c r="S55" s="70"/>
      <c r="T55" s="70"/>
      <c r="U55" s="70"/>
      <c r="V55" s="70"/>
    </row>
    <row r="56" spans="1:22" x14ac:dyDescent="0.2">
      <c r="A56" s="70"/>
      <c r="B56" s="70"/>
      <c r="C56" s="70"/>
      <c r="D56" s="70"/>
      <c r="E56" s="70"/>
      <c r="F56" s="70"/>
      <c r="G56" s="70"/>
      <c r="H56" s="70"/>
      <c r="I56" s="70"/>
      <c r="J56" s="70"/>
      <c r="K56" s="70"/>
      <c r="L56" s="70"/>
      <c r="M56" s="70"/>
      <c r="N56" s="70"/>
      <c r="O56" s="70"/>
      <c r="P56" s="70"/>
      <c r="Q56" s="70"/>
      <c r="R56" s="70"/>
      <c r="S56" s="70"/>
      <c r="T56" s="70"/>
      <c r="U56" s="70"/>
      <c r="V56" s="70"/>
    </row>
    <row r="57" spans="1:22" ht="8.25" customHeight="1" x14ac:dyDescent="0.2"/>
    <row r="58" spans="1:22" x14ac:dyDescent="0.2">
      <c r="A58" s="70" t="s">
        <v>87</v>
      </c>
      <c r="B58" s="70"/>
      <c r="C58" s="70"/>
      <c r="D58" s="70"/>
      <c r="E58" s="70"/>
      <c r="F58" s="70"/>
      <c r="G58" s="70"/>
      <c r="H58" s="70"/>
      <c r="I58" s="70"/>
      <c r="J58" s="70"/>
      <c r="K58" s="70"/>
      <c r="L58" s="70"/>
      <c r="M58" s="70"/>
      <c r="N58" s="70"/>
      <c r="O58" s="70"/>
      <c r="P58" s="70"/>
      <c r="Q58" s="70"/>
      <c r="R58" s="70"/>
      <c r="S58" s="70"/>
      <c r="T58" s="70"/>
      <c r="U58" s="70"/>
      <c r="V58" s="70"/>
    </row>
    <row r="59" spans="1:22" x14ac:dyDescent="0.2">
      <c r="A59" s="70"/>
      <c r="B59" s="70"/>
      <c r="C59" s="70"/>
      <c r="D59" s="70"/>
      <c r="E59" s="70"/>
      <c r="F59" s="70"/>
      <c r="G59" s="70"/>
      <c r="H59" s="70"/>
      <c r="I59" s="70"/>
      <c r="J59" s="70"/>
      <c r="K59" s="70"/>
      <c r="L59" s="70"/>
      <c r="M59" s="70"/>
      <c r="N59" s="70"/>
      <c r="O59" s="70"/>
      <c r="P59" s="70"/>
      <c r="Q59" s="70"/>
      <c r="R59" s="70"/>
      <c r="S59" s="70"/>
      <c r="T59" s="70"/>
      <c r="U59" s="70"/>
      <c r="V59" s="70"/>
    </row>
    <row r="60" spans="1:22" x14ac:dyDescent="0.2">
      <c r="A60" s="70"/>
      <c r="B60" s="70"/>
      <c r="C60" s="70"/>
      <c r="D60" s="70"/>
      <c r="E60" s="70"/>
      <c r="F60" s="70"/>
      <c r="G60" s="70"/>
      <c r="H60" s="70"/>
      <c r="I60" s="70"/>
      <c r="J60" s="70"/>
      <c r="K60" s="70"/>
      <c r="L60" s="70"/>
      <c r="M60" s="70"/>
      <c r="N60" s="70"/>
      <c r="O60" s="70"/>
      <c r="P60" s="70"/>
      <c r="Q60" s="70"/>
      <c r="R60" s="70"/>
      <c r="S60" s="70"/>
      <c r="T60" s="70"/>
      <c r="U60" s="70"/>
      <c r="V60" s="70"/>
    </row>
    <row r="61" spans="1:22" ht="45.75" customHeight="1" x14ac:dyDescent="0.2">
      <c r="A61" s="65" t="str">
        <f>IF($F$1="(Standort auswählen)","","Stiftung visoparents")</f>
        <v>Stiftung visoparents</v>
      </c>
      <c r="B61" s="64"/>
      <c r="C61" s="64"/>
      <c r="D61" s="42"/>
      <c r="E61" s="61" t="str">
        <f>IF($F$1="(Standort auswählen)","",IF($F$1="Baar","| Kinderhaus Imago Baar","| Kinderhaus Imago Dübendorf"))</f>
        <v>| Kinderhaus Imago Dübendorf</v>
      </c>
      <c r="F61" s="42"/>
      <c r="G61" s="42"/>
      <c r="H61" s="42"/>
      <c r="I61" s="42"/>
      <c r="J61" s="42"/>
      <c r="K61" s="42"/>
      <c r="L61" s="42"/>
      <c r="M61" s="42"/>
      <c r="N61" s="42"/>
      <c r="O61" s="42"/>
      <c r="P61" s="42"/>
      <c r="Q61" s="42"/>
      <c r="R61" s="42"/>
      <c r="S61" s="42"/>
      <c r="T61" s="42"/>
      <c r="U61" s="42"/>
      <c r="V61" s="42"/>
    </row>
    <row r="62" spans="1:22" ht="24" customHeight="1" x14ac:dyDescent="0.2">
      <c r="A62" s="86" t="str">
        <f>IF($F$1="Dübendorf","Stettbachstrasse 10 | 8600 Dübendorf | T 043 355 10 26 | kinderhaus@visoparents.ch | www.visoparents.ch
Spendenkonto PC 15-557075-7 | IBAN CH23 0900 0000 1555 7075 7",IF($F$1="Baar","Landhausstrasse 20 | 6340 Baar | T 041 525 20 40 | kinderhaus-baar@visoparents.ch | www.visoparents.ch
Spendenkonto PC 15-557075-7 | IBAN CH23 0900 0000 1555 7075 7",""))</f>
        <v>Stettbachstrasse 10 | 8600 Dübendorf | T 043 355 10 26 | kinderhaus@visoparents.ch | www.visoparents.ch
Spendenkonto PC 15-557075-7 | IBAN CH23 0900 0000 1555 7075 7</v>
      </c>
      <c r="B62" s="86"/>
      <c r="C62" s="86"/>
      <c r="D62" s="86"/>
      <c r="E62" s="86"/>
      <c r="F62" s="86"/>
      <c r="G62" s="86"/>
      <c r="H62" s="86"/>
      <c r="I62" s="86"/>
      <c r="J62" s="86"/>
      <c r="K62" s="86"/>
      <c r="L62" s="86"/>
      <c r="M62" s="86"/>
      <c r="N62" s="86"/>
      <c r="O62" s="86"/>
      <c r="P62" s="86"/>
      <c r="Q62" s="86"/>
      <c r="R62" s="86"/>
      <c r="S62" s="86"/>
      <c r="T62" s="86"/>
      <c r="U62" s="86"/>
      <c r="V62" s="86"/>
    </row>
    <row r="63" spans="1:22" ht="15" x14ac:dyDescent="0.25">
      <c r="A63" s="11" t="s">
        <v>65</v>
      </c>
    </row>
    <row r="64" spans="1:22" ht="6" customHeight="1" x14ac:dyDescent="0.2"/>
    <row r="65" spans="1:22" x14ac:dyDescent="0.2">
      <c r="A65" s="1" t="s">
        <v>41</v>
      </c>
      <c r="H65" s="80" t="s">
        <v>29</v>
      </c>
      <c r="I65" s="81"/>
      <c r="J65" s="81"/>
      <c r="K65" s="81"/>
      <c r="L65" s="81"/>
      <c r="M65" s="81"/>
      <c r="N65" s="82"/>
      <c r="P65" s="15" t="s">
        <v>32</v>
      </c>
      <c r="S65" s="8"/>
      <c r="T65" s="83">
        <f>R11</f>
        <v>0</v>
      </c>
      <c r="U65" s="84"/>
      <c r="V65" s="85"/>
    </row>
    <row r="66" spans="1:22" ht="6" customHeight="1" x14ac:dyDescent="0.2">
      <c r="A66" s="15"/>
      <c r="B66" s="15"/>
      <c r="C66" s="15"/>
      <c r="D66" s="15"/>
      <c r="E66" s="15"/>
      <c r="F66" s="15"/>
      <c r="G66" s="15"/>
      <c r="N66" s="12"/>
      <c r="O66" s="12"/>
      <c r="S66" s="8"/>
      <c r="T66" s="8"/>
      <c r="U66" s="8"/>
      <c r="V66" s="8"/>
    </row>
    <row r="67" spans="1:22" x14ac:dyDescent="0.2">
      <c r="A67" s="15" t="s">
        <v>102</v>
      </c>
      <c r="B67" s="15"/>
      <c r="C67" s="15"/>
      <c r="D67" s="15"/>
      <c r="E67" s="15"/>
      <c r="F67" s="15"/>
      <c r="G67" s="15"/>
      <c r="H67" s="80" t="s">
        <v>67</v>
      </c>
      <c r="I67" s="81"/>
      <c r="J67" s="81"/>
      <c r="K67" s="81"/>
      <c r="L67" s="81"/>
      <c r="M67" s="81"/>
      <c r="N67" s="82"/>
      <c r="V67" s="8"/>
    </row>
    <row r="68" spans="1:22" ht="6" customHeight="1" x14ac:dyDescent="0.2">
      <c r="A68" s="15"/>
      <c r="B68" s="15"/>
      <c r="C68" s="15"/>
      <c r="D68" s="15"/>
      <c r="E68" s="15"/>
      <c r="F68" s="15"/>
      <c r="G68" s="15"/>
      <c r="N68" s="12"/>
      <c r="O68" s="12"/>
      <c r="S68" s="72"/>
      <c r="T68" s="72"/>
      <c r="U68" s="72"/>
      <c r="V68" s="72"/>
    </row>
    <row r="69" spans="1:22" ht="6" customHeight="1" x14ac:dyDescent="0.2">
      <c r="A69" s="16"/>
      <c r="B69" s="17"/>
      <c r="C69" s="17"/>
      <c r="D69" s="17"/>
      <c r="E69" s="17"/>
      <c r="F69" s="17"/>
      <c r="G69" s="17"/>
      <c r="H69" s="17"/>
      <c r="I69" s="17"/>
      <c r="J69" s="17"/>
      <c r="K69" s="17"/>
      <c r="L69" s="17"/>
      <c r="M69" s="17"/>
      <c r="N69" s="17"/>
      <c r="O69" s="17"/>
      <c r="P69" s="17"/>
      <c r="Q69" s="17"/>
      <c r="R69" s="17"/>
      <c r="S69" s="17"/>
      <c r="T69" s="17"/>
      <c r="U69" s="17"/>
      <c r="V69" s="18"/>
    </row>
    <row r="70" spans="1:22" ht="14.45" customHeight="1" x14ac:dyDescent="0.2">
      <c r="A70" s="32" t="s">
        <v>35</v>
      </c>
      <c r="C70" s="33">
        <v>49</v>
      </c>
      <c r="D70" s="1" t="s">
        <v>48</v>
      </c>
      <c r="K70" s="19"/>
      <c r="L70" s="71">
        <f>IF(H67="Eltern",ROUND((Tabelle1!F7*0.5),0.1),IF(H67="Dritte",ROUND((Tabelle1!F7*T65*0.5),0.1),Tabelle1!F7*T65))</f>
        <v>75</v>
      </c>
      <c r="M70" s="71"/>
      <c r="N70" s="71"/>
      <c r="O70" s="20" t="s">
        <v>37</v>
      </c>
      <c r="S70" s="71">
        <f>IF(A70="Ja",C70*L70,0)</f>
        <v>0</v>
      </c>
      <c r="T70" s="71"/>
      <c r="U70" s="71"/>
      <c r="V70" s="79"/>
    </row>
    <row r="71" spans="1:22" ht="6" customHeight="1" x14ac:dyDescent="0.2">
      <c r="A71" s="21"/>
      <c r="B71" s="14"/>
      <c r="C71" s="14"/>
      <c r="D71" s="14"/>
      <c r="E71" s="14"/>
      <c r="F71" s="14"/>
      <c r="G71" s="14"/>
      <c r="H71" s="14"/>
      <c r="I71" s="14"/>
      <c r="J71" s="14"/>
      <c r="K71" s="14"/>
      <c r="L71" s="14"/>
      <c r="M71" s="14"/>
      <c r="N71" s="14"/>
      <c r="O71" s="14"/>
      <c r="P71" s="14"/>
      <c r="Q71" s="14"/>
      <c r="R71" s="14"/>
      <c r="S71" s="14"/>
      <c r="T71" s="14"/>
      <c r="U71" s="14"/>
      <c r="V71" s="22"/>
    </row>
    <row r="72" spans="1:22" ht="6" customHeight="1" x14ac:dyDescent="0.2">
      <c r="A72" s="16"/>
      <c r="B72" s="17"/>
      <c r="C72" s="17"/>
      <c r="D72" s="17"/>
      <c r="E72" s="17"/>
      <c r="F72" s="17"/>
      <c r="G72" s="17"/>
      <c r="H72" s="17"/>
      <c r="I72" s="17"/>
      <c r="J72" s="17"/>
      <c r="K72" s="17"/>
      <c r="L72" s="17"/>
      <c r="M72" s="17"/>
      <c r="N72" s="23"/>
      <c r="O72" s="24"/>
      <c r="P72" s="17"/>
      <c r="Q72" s="17"/>
      <c r="R72" s="17"/>
      <c r="S72" s="17"/>
      <c r="T72" s="17"/>
      <c r="U72" s="17"/>
      <c r="V72" s="18"/>
    </row>
    <row r="73" spans="1:22" x14ac:dyDescent="0.2">
      <c r="A73" s="32" t="s">
        <v>35</v>
      </c>
      <c r="C73" s="33">
        <v>10</v>
      </c>
      <c r="D73" s="1" t="s">
        <v>36</v>
      </c>
      <c r="L73" s="94">
        <f>ROUND(IF(AND(H67="Dritte",H65="Kind schläft in der Regel durch"),(Datenquelle!D131*(Datenquelle!D132+Datenquelle!D133)*0.75)*T65*0.5,IF(AND(H67="Dritte",H65="Kind braucht Nachtbetreuung"),(Datenquelle!D131*(Datenquelle!D132+Datenquelle!D133))*T65*Datenquelle!D135,IF(H67="Eltern",(Datenquelle!D131*(Datenquelle!D132+Datenquelle!D133)*0.5*0.75),IF(AND(H67="Behörde",H65="Kind schläft in der Regel durch"),(Datenquelle!D131*(Datenquelle!D132+Datenquelle!D133))*T65-(Datenquelle!D131*T65*Datenquelle!D133*Datenquelle!D134),IF(AND(H67="Behörde",H65="Kind braucht Nachtbetreuung"),Datenquelle!D131*(Datenquelle!D132+Datenquelle!D133)*T65,(Datenquelle!D131*(Datenquelle!D132+Datenquelle!D133))*T65))))),0.1)</f>
        <v>225</v>
      </c>
      <c r="M73" s="94"/>
      <c r="N73" s="94"/>
      <c r="O73" s="20" t="s">
        <v>37</v>
      </c>
      <c r="S73" s="71">
        <f>IF(A73="Ja",L73*C73,0)</f>
        <v>0</v>
      </c>
      <c r="T73" s="71"/>
      <c r="U73" s="71"/>
      <c r="V73" s="79"/>
    </row>
    <row r="74" spans="1:22" ht="6" customHeight="1" x14ac:dyDescent="0.2">
      <c r="A74" s="21"/>
      <c r="B74" s="14"/>
      <c r="C74" s="14"/>
      <c r="D74" s="14"/>
      <c r="E74" s="14"/>
      <c r="F74" s="14"/>
      <c r="G74" s="14"/>
      <c r="H74" s="14"/>
      <c r="I74" s="14"/>
      <c r="J74" s="14"/>
      <c r="K74" s="14"/>
      <c r="L74" s="14"/>
      <c r="M74" s="14"/>
      <c r="N74" s="14"/>
      <c r="O74" s="14"/>
      <c r="P74" s="14"/>
      <c r="Q74" s="14"/>
      <c r="R74" s="14"/>
      <c r="S74" s="14"/>
      <c r="T74" s="14"/>
      <c r="U74" s="14"/>
      <c r="V74" s="22"/>
    </row>
    <row r="75" spans="1:22" ht="6" customHeight="1" x14ac:dyDescent="0.2">
      <c r="A75" s="16"/>
      <c r="B75" s="17"/>
      <c r="C75" s="17"/>
      <c r="D75" s="17"/>
      <c r="E75" s="17"/>
      <c r="F75" s="17"/>
      <c r="G75" s="17"/>
      <c r="H75" s="17"/>
      <c r="I75" s="17"/>
      <c r="J75" s="17"/>
      <c r="K75" s="17"/>
      <c r="L75" s="17"/>
      <c r="M75" s="17"/>
      <c r="N75" s="17"/>
      <c r="O75" s="17"/>
      <c r="P75" s="17"/>
      <c r="Q75" s="17"/>
      <c r="R75" s="17"/>
      <c r="S75" s="17"/>
      <c r="T75" s="17"/>
      <c r="U75" s="17"/>
      <c r="V75" s="18"/>
    </row>
    <row r="76" spans="1:22" x14ac:dyDescent="0.2">
      <c r="A76" s="32" t="s">
        <v>35</v>
      </c>
      <c r="C76" s="33">
        <v>1</v>
      </c>
      <c r="D76" s="1" t="s">
        <v>38</v>
      </c>
      <c r="K76" s="19"/>
      <c r="L76" s="19"/>
      <c r="M76" s="19"/>
      <c r="N76" s="19"/>
      <c r="O76" s="25"/>
      <c r="S76" s="71">
        <f>IF(A76="Ja",ROUND(IF(AND(H67="Dritte",H65="Kind schläft in der Regel durch"),((Datenquelle!D137*T65)*(Datenquelle!D138+Datenquelle!D139)-(Datenquelle!D137*T65*Datenquelle!D139*Datenquelle!D140))*Datenquelle!D141,IF(AND(H67="Dritte",H65="Kind braucht Nachtbetreuung"),(Datenquelle!D137*T65)*(Datenquelle!D138+Datenquelle!D139)*Datenquelle!D141,IF(AND(H67="Behörde",H65="Kind schläft in der Regel durch"),(Datenquelle!D137*T65)*(Datenquelle!D138+Datenquelle!D139)-(Datenquelle!D137*T65*Datenquelle!D139*Datenquelle!D140),IF(AND(H67="Behörde",H65="Kind braucht Nachtbetreuung"),(Datenquelle!D137*T65)*(Datenquelle!D138+Datenquelle!D139),IF(H67="Eltern",(Datenquelle!D137*(Datenquelle!D138+Datenquelle!D139)-(Datenquelle!D137*Datenquelle!D139*Datenquelle!D140))*Datenquelle!D141,0))))),0.1)*C76,0)</f>
        <v>0</v>
      </c>
      <c r="T76" s="71"/>
      <c r="U76" s="71"/>
      <c r="V76" s="79"/>
    </row>
    <row r="77" spans="1:22" ht="6" customHeight="1" x14ac:dyDescent="0.2">
      <c r="A77" s="21"/>
      <c r="B77" s="14"/>
      <c r="C77" s="14"/>
      <c r="D77" s="14"/>
      <c r="E77" s="14"/>
      <c r="F77" s="14"/>
      <c r="G77" s="14"/>
      <c r="H77" s="14"/>
      <c r="I77" s="14"/>
      <c r="J77" s="14"/>
      <c r="K77" s="14"/>
      <c r="L77" s="14"/>
      <c r="M77" s="14"/>
      <c r="N77" s="14"/>
      <c r="O77" s="14"/>
      <c r="P77" s="14"/>
      <c r="Q77" s="14"/>
      <c r="R77" s="14"/>
      <c r="S77" s="26"/>
      <c r="T77" s="26"/>
      <c r="U77" s="26"/>
      <c r="V77" s="27"/>
    </row>
    <row r="78" spans="1:22" ht="9.75" customHeight="1" x14ac:dyDescent="0.2">
      <c r="E78" s="7"/>
      <c r="F78" s="7"/>
      <c r="G78" s="7"/>
      <c r="H78" s="7"/>
      <c r="I78" s="7"/>
      <c r="J78" s="7"/>
      <c r="K78" s="7"/>
      <c r="L78" s="7"/>
      <c r="M78" s="7"/>
      <c r="N78" s="7"/>
      <c r="O78" s="7"/>
      <c r="P78" s="7"/>
      <c r="Q78" s="7"/>
      <c r="R78" s="7"/>
      <c r="S78" s="7"/>
      <c r="T78" s="7"/>
      <c r="U78" s="7"/>
      <c r="V78" s="7"/>
    </row>
    <row r="79" spans="1:22" ht="14.25" customHeight="1" x14ac:dyDescent="0.2">
      <c r="E79" s="7"/>
      <c r="F79" s="7"/>
      <c r="G79" s="7"/>
      <c r="H79" s="7"/>
      <c r="I79" s="7"/>
      <c r="J79" s="7"/>
      <c r="K79" s="7"/>
      <c r="L79" s="7"/>
      <c r="M79" s="98" t="s">
        <v>78</v>
      </c>
      <c r="N79" s="98"/>
      <c r="O79" s="98"/>
      <c r="P79" s="98"/>
      <c r="Q79" s="43"/>
      <c r="R79" s="7"/>
      <c r="S79" s="97" t="s">
        <v>77</v>
      </c>
      <c r="T79" s="97"/>
      <c r="U79" s="97"/>
      <c r="V79" s="97"/>
    </row>
    <row r="80" spans="1:22" ht="6" customHeight="1" x14ac:dyDescent="0.2">
      <c r="E80" s="7"/>
      <c r="F80" s="7"/>
      <c r="G80" s="7"/>
      <c r="H80" s="7"/>
      <c r="I80" s="7"/>
      <c r="J80" s="7"/>
      <c r="K80" s="7"/>
      <c r="L80" s="7"/>
      <c r="M80" s="44"/>
      <c r="N80" s="44"/>
      <c r="O80" s="44"/>
      <c r="P80" s="44"/>
      <c r="Q80" s="43"/>
      <c r="R80" s="7"/>
      <c r="S80" s="48"/>
      <c r="T80" s="48"/>
      <c r="U80" s="48"/>
      <c r="V80" s="48"/>
    </row>
    <row r="81" spans="1:22" ht="14.25" customHeight="1" x14ac:dyDescent="0.2">
      <c r="A81" s="1" t="s">
        <v>79</v>
      </c>
      <c r="M81" s="87">
        <f>ROUND((S81/12)*2,1)/2</f>
        <v>0</v>
      </c>
      <c r="N81" s="88"/>
      <c r="O81" s="88"/>
      <c r="P81" s="88"/>
      <c r="Q81" s="35"/>
      <c r="S81" s="101">
        <f>S52*49</f>
        <v>0</v>
      </c>
      <c r="T81" s="102"/>
      <c r="U81" s="102"/>
      <c r="V81" s="102"/>
    </row>
    <row r="82" spans="1:22" ht="8.25" customHeight="1" x14ac:dyDescent="0.2">
      <c r="I82" s="15"/>
      <c r="J82" s="15"/>
      <c r="K82" s="15"/>
      <c r="L82" s="15"/>
      <c r="M82" s="45"/>
      <c r="N82" s="46"/>
      <c r="O82" s="46"/>
      <c r="P82" s="47"/>
      <c r="Q82" s="35"/>
      <c r="S82" s="49"/>
      <c r="T82" s="50"/>
      <c r="U82" s="50"/>
      <c r="V82" s="50"/>
    </row>
    <row r="83" spans="1:22" x14ac:dyDescent="0.2">
      <c r="A83" s="1" t="s">
        <v>80</v>
      </c>
      <c r="M83" s="93">
        <f>ROUND((S83/12)*2,1)/2</f>
        <v>0</v>
      </c>
      <c r="N83" s="88"/>
      <c r="O83" s="88"/>
      <c r="P83" s="88"/>
      <c r="Q83" s="35"/>
      <c r="S83" s="103">
        <f>S70+S73+S76</f>
        <v>0</v>
      </c>
      <c r="T83" s="102"/>
      <c r="U83" s="102"/>
      <c r="V83" s="102"/>
    </row>
    <row r="84" spans="1:22" ht="8.25" customHeight="1" x14ac:dyDescent="0.2">
      <c r="M84" s="47"/>
      <c r="N84" s="47"/>
      <c r="O84" s="47"/>
      <c r="P84" s="47"/>
      <c r="Q84" s="35"/>
      <c r="S84" s="51"/>
      <c r="T84" s="51"/>
      <c r="U84" s="51"/>
      <c r="V84" s="51"/>
    </row>
    <row r="85" spans="1:22" s="11" customFormat="1" ht="15" customHeight="1" thickBot="1" x14ac:dyDescent="0.3">
      <c r="A85" s="11" t="s">
        <v>81</v>
      </c>
      <c r="B85" s="1"/>
      <c r="C85" s="1"/>
      <c r="D85" s="1"/>
      <c r="E85" s="1"/>
      <c r="F85" s="1"/>
      <c r="G85" s="1"/>
      <c r="H85" s="1"/>
      <c r="I85" s="1"/>
      <c r="J85" s="1"/>
      <c r="K85" s="1"/>
      <c r="L85" s="1"/>
      <c r="M85" s="90">
        <f>M81+M83</f>
        <v>0</v>
      </c>
      <c r="N85" s="91"/>
      <c r="O85" s="91"/>
      <c r="P85" s="91"/>
      <c r="Q85" s="35"/>
      <c r="R85" s="1"/>
      <c r="S85" s="104">
        <f>S83+S81</f>
        <v>0</v>
      </c>
      <c r="T85" s="105"/>
      <c r="U85" s="105"/>
      <c r="V85" s="105"/>
    </row>
    <row r="86" spans="1:22" ht="7.5" customHeight="1" thickTop="1" x14ac:dyDescent="0.2">
      <c r="Q86" s="35"/>
      <c r="S86" s="5"/>
      <c r="T86" s="5"/>
      <c r="U86" s="5"/>
      <c r="V86" s="5"/>
    </row>
    <row r="87" spans="1:22" s="11" customFormat="1" ht="6" customHeight="1" x14ac:dyDescent="0.25">
      <c r="S87" s="40"/>
      <c r="T87" s="10"/>
      <c r="U87" s="10"/>
      <c r="V87" s="10"/>
    </row>
    <row r="88" spans="1:22" s="11" customFormat="1" ht="15" x14ac:dyDescent="0.25">
      <c r="A88" s="11" t="s">
        <v>103</v>
      </c>
      <c r="S88" s="40"/>
      <c r="T88" s="10"/>
      <c r="U88" s="10"/>
      <c r="V88" s="10"/>
    </row>
    <row r="89" spans="1:22" s="11" customFormat="1" ht="6" customHeight="1" x14ac:dyDescent="0.25">
      <c r="S89" s="40"/>
      <c r="T89" s="10"/>
      <c r="U89" s="10"/>
      <c r="V89" s="10"/>
    </row>
    <row r="90" spans="1:22" s="11" customFormat="1" ht="15" x14ac:dyDescent="0.25">
      <c r="A90" s="92" t="s">
        <v>100</v>
      </c>
      <c r="B90" s="92"/>
      <c r="C90" s="92"/>
      <c r="D90" s="92"/>
      <c r="E90" s="92"/>
      <c r="F90" s="92"/>
      <c r="G90" s="92"/>
      <c r="H90" s="1"/>
      <c r="I90" s="89"/>
      <c r="J90" s="89"/>
      <c r="K90" s="89"/>
      <c r="L90" s="89"/>
      <c r="M90" s="89"/>
      <c r="N90" s="89"/>
      <c r="O90" s="89"/>
      <c r="P90" s="89"/>
      <c r="Q90" s="89"/>
      <c r="R90" s="89"/>
      <c r="S90" s="89"/>
      <c r="T90" s="89"/>
      <c r="U90" s="89"/>
      <c r="V90" s="89"/>
    </row>
    <row r="91" spans="1:22" s="11" customFormat="1" ht="7.5" customHeight="1" x14ac:dyDescent="0.25">
      <c r="A91" s="15"/>
      <c r="B91" s="15"/>
      <c r="C91" s="15"/>
      <c r="D91" s="15"/>
      <c r="E91" s="15"/>
      <c r="F91" s="15"/>
      <c r="G91" s="15"/>
      <c r="H91" s="15"/>
      <c r="I91" s="15"/>
      <c r="J91" s="15"/>
      <c r="K91" s="15"/>
      <c r="M91" s="1"/>
      <c r="N91" s="1"/>
      <c r="S91" s="39"/>
      <c r="T91" s="39"/>
      <c r="U91" s="39"/>
      <c r="V91" s="39"/>
    </row>
    <row r="92" spans="1:22" s="11" customFormat="1" ht="14.45" customHeight="1" x14ac:dyDescent="0.25">
      <c r="A92" s="92" t="s">
        <v>72</v>
      </c>
      <c r="B92" s="92"/>
      <c r="C92" s="92"/>
      <c r="D92" s="92"/>
      <c r="E92" s="92"/>
      <c r="F92" s="92"/>
      <c r="G92" s="92"/>
      <c r="H92" s="1"/>
      <c r="I92" s="89" t="str">
        <f>IF(A92="-","","(hier können zusätzliche Informationen erfasst werden)")</f>
        <v/>
      </c>
      <c r="J92" s="89"/>
      <c r="K92" s="89"/>
      <c r="L92" s="89"/>
      <c r="M92" s="89"/>
      <c r="N92" s="89"/>
      <c r="O92" s="89"/>
      <c r="P92" s="89"/>
      <c r="Q92" s="89"/>
      <c r="R92" s="89"/>
      <c r="S92" s="89"/>
      <c r="T92" s="89"/>
      <c r="U92" s="89"/>
      <c r="V92" s="89"/>
    </row>
    <row r="93" spans="1:22" s="11" customFormat="1" ht="7.5" customHeight="1" x14ac:dyDescent="0.25">
      <c r="S93" s="40"/>
      <c r="T93" s="10"/>
      <c r="U93" s="10"/>
      <c r="V93" s="10"/>
    </row>
    <row r="94" spans="1:22" s="11" customFormat="1" ht="14.45" customHeight="1" x14ac:dyDescent="0.25">
      <c r="A94" s="92" t="s">
        <v>72</v>
      </c>
      <c r="B94" s="92"/>
      <c r="C94" s="92"/>
      <c r="D94" s="92"/>
      <c r="E94" s="92"/>
      <c r="F94" s="92"/>
      <c r="G94" s="92"/>
      <c r="H94" s="1"/>
      <c r="I94" s="89" t="str">
        <f>IF(A94="-","","(hier können zusätzliche Informationen erfasst werden)")</f>
        <v/>
      </c>
      <c r="J94" s="89"/>
      <c r="K94" s="89"/>
      <c r="L94" s="89"/>
      <c r="M94" s="89"/>
      <c r="N94" s="89"/>
      <c r="O94" s="89"/>
      <c r="P94" s="89"/>
      <c r="Q94" s="89"/>
      <c r="R94" s="89"/>
      <c r="S94" s="89"/>
      <c r="T94" s="89"/>
      <c r="U94" s="89"/>
      <c r="V94" s="89"/>
    </row>
    <row r="95" spans="1:22" ht="7.5" customHeight="1" x14ac:dyDescent="0.2"/>
    <row r="96" spans="1:22" x14ac:dyDescent="0.2">
      <c r="A96" s="70" t="s">
        <v>104</v>
      </c>
      <c r="B96" s="70"/>
      <c r="C96" s="70"/>
      <c r="D96" s="70"/>
      <c r="E96" s="70"/>
      <c r="F96" s="70"/>
      <c r="G96" s="70"/>
      <c r="H96" s="70"/>
      <c r="I96" s="70"/>
      <c r="J96" s="70"/>
      <c r="K96" s="70"/>
      <c r="L96" s="70"/>
      <c r="M96" s="70"/>
      <c r="N96" s="70"/>
      <c r="O96" s="70"/>
      <c r="P96" s="70"/>
      <c r="Q96" s="70"/>
      <c r="R96" s="70"/>
      <c r="S96" s="70"/>
      <c r="T96" s="70"/>
      <c r="U96" s="70"/>
      <c r="V96" s="70"/>
    </row>
    <row r="97" spans="1:22" x14ac:dyDescent="0.2">
      <c r="A97" s="70"/>
      <c r="B97" s="70"/>
      <c r="C97" s="70"/>
      <c r="D97" s="70"/>
      <c r="E97" s="70"/>
      <c r="F97" s="70"/>
      <c r="G97" s="70"/>
      <c r="H97" s="70"/>
      <c r="I97" s="70"/>
      <c r="J97" s="70"/>
      <c r="K97" s="70"/>
      <c r="L97" s="70"/>
      <c r="M97" s="70"/>
      <c r="N97" s="70"/>
      <c r="O97" s="70"/>
      <c r="P97" s="70"/>
      <c r="Q97" s="70"/>
      <c r="R97" s="70"/>
      <c r="S97" s="70"/>
      <c r="T97" s="70"/>
      <c r="U97" s="70"/>
      <c r="V97" s="70"/>
    </row>
    <row r="98" spans="1:22" x14ac:dyDescent="0.2">
      <c r="A98" s="70"/>
      <c r="B98" s="70"/>
      <c r="C98" s="70"/>
      <c r="D98" s="70"/>
      <c r="E98" s="70"/>
      <c r="F98" s="70"/>
      <c r="G98" s="70"/>
      <c r="H98" s="70"/>
      <c r="I98" s="70"/>
      <c r="J98" s="70"/>
      <c r="K98" s="70"/>
      <c r="L98" s="70"/>
      <c r="M98" s="70"/>
      <c r="N98" s="70"/>
      <c r="O98" s="70"/>
      <c r="P98" s="70"/>
      <c r="Q98" s="70"/>
      <c r="R98" s="70"/>
      <c r="S98" s="70"/>
      <c r="T98" s="70"/>
      <c r="U98" s="70"/>
      <c r="V98" s="70"/>
    </row>
    <row r="99" spans="1:22" ht="8.25" customHeight="1" x14ac:dyDescent="0.2">
      <c r="A99" s="42"/>
      <c r="B99" s="42"/>
      <c r="C99" s="42"/>
      <c r="D99" s="42"/>
      <c r="E99" s="42"/>
      <c r="F99" s="42"/>
      <c r="G99" s="42"/>
      <c r="H99" s="42"/>
      <c r="I99" s="42"/>
      <c r="J99" s="42"/>
      <c r="K99" s="42"/>
      <c r="L99" s="42"/>
      <c r="M99" s="42"/>
      <c r="N99" s="42"/>
      <c r="O99" s="42"/>
      <c r="P99" s="42"/>
      <c r="Q99" s="42"/>
      <c r="R99" s="42"/>
      <c r="S99" s="42"/>
      <c r="T99" s="42"/>
      <c r="U99" s="42"/>
      <c r="V99" s="42"/>
    </row>
    <row r="100" spans="1:22" ht="14.25" customHeight="1" x14ac:dyDescent="0.2">
      <c r="A100" s="120" t="s">
        <v>115</v>
      </c>
      <c r="B100" s="70"/>
      <c r="C100" s="70"/>
      <c r="D100" s="70"/>
      <c r="E100" s="70"/>
      <c r="F100" s="70"/>
      <c r="G100" s="70"/>
      <c r="H100" s="70"/>
      <c r="I100" s="70"/>
      <c r="J100" s="70"/>
      <c r="K100" s="70"/>
      <c r="L100" s="70"/>
      <c r="M100" s="70"/>
      <c r="N100" s="70"/>
      <c r="O100" s="70"/>
      <c r="P100" s="70"/>
      <c r="Q100" s="70"/>
      <c r="R100" s="70"/>
      <c r="S100" s="70"/>
      <c r="T100" s="70"/>
      <c r="U100" s="70"/>
      <c r="V100" s="70"/>
    </row>
    <row r="101" spans="1:22" ht="30" customHeight="1" x14ac:dyDescent="0.2">
      <c r="A101" s="70"/>
      <c r="B101" s="70"/>
      <c r="C101" s="70"/>
      <c r="D101" s="70"/>
      <c r="E101" s="70"/>
      <c r="F101" s="70"/>
      <c r="G101" s="70"/>
      <c r="H101" s="70"/>
      <c r="I101" s="70"/>
      <c r="J101" s="70"/>
      <c r="K101" s="70"/>
      <c r="L101" s="70"/>
      <c r="M101" s="70"/>
      <c r="N101" s="70"/>
      <c r="O101" s="70"/>
      <c r="P101" s="70"/>
      <c r="Q101" s="70"/>
      <c r="R101" s="70"/>
      <c r="S101" s="70"/>
      <c r="T101" s="70"/>
      <c r="U101" s="70"/>
      <c r="V101" s="70"/>
    </row>
    <row r="102" spans="1:22" ht="8.25" customHeight="1" x14ac:dyDescent="0.2">
      <c r="A102" s="42"/>
      <c r="B102" s="42"/>
      <c r="C102" s="42"/>
      <c r="D102" s="42"/>
      <c r="E102" s="42"/>
      <c r="F102" s="42"/>
      <c r="G102" s="42"/>
      <c r="H102" s="42"/>
      <c r="I102" s="42"/>
      <c r="J102" s="42"/>
      <c r="K102" s="42"/>
      <c r="L102" s="42"/>
      <c r="M102" s="42"/>
      <c r="N102" s="42"/>
      <c r="O102" s="42"/>
      <c r="P102" s="42"/>
      <c r="Q102" s="42"/>
      <c r="R102" s="42"/>
      <c r="S102" s="42"/>
      <c r="T102" s="42"/>
      <c r="U102" s="42"/>
      <c r="V102" s="42"/>
    </row>
    <row r="103" spans="1:22" x14ac:dyDescent="0.2">
      <c r="A103" s="70" t="str">
        <f>IF(A5="Offerte",Datenquelle!B83,IF(A5="Anfrage für Änderung der Betreuungszeiten",Datenquelle!#REF!,IF(A5="unverbindliche Anfrage",Datenquelle!#REF!,Datenquelle!B86)))</f>
        <v xml:space="preserve">Ihr Interesse an unserem Angebot freut uns. Wir danken Ihnen für Ihr Vertrauen und freuen uns auf eine gute Zusammenarbeit. Gibt es noch Fragen? Bitte kontaktieren Sie uns! </v>
      </c>
      <c r="B103" s="70"/>
      <c r="C103" s="70"/>
      <c r="D103" s="70"/>
      <c r="E103" s="70"/>
      <c r="F103" s="70"/>
      <c r="G103" s="70"/>
      <c r="H103" s="70"/>
      <c r="I103" s="70"/>
      <c r="J103" s="70"/>
      <c r="K103" s="70"/>
      <c r="L103" s="70"/>
      <c r="M103" s="70"/>
      <c r="N103" s="70"/>
      <c r="O103" s="70"/>
      <c r="P103" s="70"/>
      <c r="Q103" s="70"/>
      <c r="R103" s="70"/>
      <c r="S103" s="70"/>
      <c r="T103" s="70"/>
      <c r="U103" s="70"/>
      <c r="V103" s="70"/>
    </row>
    <row r="104" spans="1:22" x14ac:dyDescent="0.2">
      <c r="A104" s="70"/>
      <c r="B104" s="70"/>
      <c r="C104" s="70"/>
      <c r="D104" s="70"/>
      <c r="E104" s="70"/>
      <c r="F104" s="70"/>
      <c r="G104" s="70"/>
      <c r="H104" s="70"/>
      <c r="I104" s="70"/>
      <c r="J104" s="70"/>
      <c r="K104" s="70"/>
      <c r="L104" s="70"/>
      <c r="M104" s="70"/>
      <c r="N104" s="70"/>
      <c r="O104" s="70"/>
      <c r="P104" s="70"/>
      <c r="Q104" s="70"/>
      <c r="R104" s="70"/>
      <c r="S104" s="70"/>
      <c r="T104" s="70"/>
      <c r="U104" s="70"/>
      <c r="V104" s="70"/>
    </row>
    <row r="105" spans="1:22" ht="8.25" customHeight="1" x14ac:dyDescent="0.2">
      <c r="A105" s="42"/>
      <c r="B105" s="42"/>
      <c r="C105" s="42"/>
      <c r="D105" s="42"/>
      <c r="E105" s="42"/>
      <c r="F105" s="42"/>
      <c r="G105" s="42"/>
      <c r="H105" s="42"/>
      <c r="I105" s="42"/>
      <c r="J105" s="42"/>
      <c r="K105" s="42"/>
      <c r="L105" s="42"/>
      <c r="M105" s="42"/>
      <c r="N105" s="42"/>
      <c r="O105" s="42"/>
      <c r="P105" s="42"/>
      <c r="Q105" s="42"/>
      <c r="R105" s="42"/>
      <c r="S105" s="42"/>
      <c r="T105" s="42"/>
      <c r="U105" s="42"/>
      <c r="V105" s="42"/>
    </row>
    <row r="106" spans="1:22" ht="15" x14ac:dyDescent="0.25">
      <c r="A106" s="1" t="s">
        <v>74</v>
      </c>
      <c r="B106" s="11"/>
      <c r="C106" s="11"/>
      <c r="D106" s="11"/>
      <c r="E106" s="60"/>
      <c r="F106" s="11"/>
      <c r="G106" s="11"/>
      <c r="H106" s="11"/>
      <c r="I106" s="11"/>
      <c r="J106" s="11"/>
    </row>
    <row r="107" spans="1:22" ht="3" customHeight="1" x14ac:dyDescent="0.2"/>
    <row r="108" spans="1:22" x14ac:dyDescent="0.2">
      <c r="A108" s="1" t="s">
        <v>30</v>
      </c>
      <c r="E108" s="110"/>
      <c r="F108" s="106"/>
      <c r="G108" s="106"/>
      <c r="H108" s="106"/>
      <c r="I108" s="106"/>
      <c r="J108" s="106"/>
      <c r="K108" s="106"/>
      <c r="L108" s="106"/>
      <c r="M108" s="62"/>
    </row>
    <row r="109" spans="1:22" ht="7.5" customHeight="1" x14ac:dyDescent="0.2">
      <c r="A109" s="15"/>
      <c r="B109" s="15"/>
      <c r="C109" s="15"/>
      <c r="D109" s="15"/>
      <c r="E109" s="15"/>
      <c r="F109" s="15"/>
      <c r="G109" s="15"/>
      <c r="H109" s="15"/>
      <c r="I109" s="15"/>
      <c r="J109" s="15"/>
    </row>
    <row r="110" spans="1:22" x14ac:dyDescent="0.2">
      <c r="A110" s="15" t="s">
        <v>109</v>
      </c>
      <c r="B110" s="15"/>
      <c r="C110" s="15"/>
      <c r="D110" s="15"/>
      <c r="E110" s="110"/>
      <c r="F110" s="106"/>
      <c r="G110" s="106"/>
      <c r="H110" s="106"/>
      <c r="I110" s="106"/>
      <c r="J110" s="106"/>
      <c r="K110" s="106"/>
      <c r="L110" s="106"/>
      <c r="M110" s="62"/>
      <c r="O110" s="116"/>
      <c r="P110" s="117"/>
      <c r="Q110" s="117"/>
      <c r="R110" s="117"/>
      <c r="S110" s="117"/>
      <c r="T110" s="117"/>
      <c r="U110" s="117"/>
      <c r="V110" s="117"/>
    </row>
    <row r="111" spans="1:22" ht="4.5" customHeight="1" x14ac:dyDescent="0.2">
      <c r="A111" s="15"/>
      <c r="B111" s="15"/>
      <c r="C111" s="15"/>
      <c r="D111" s="15"/>
      <c r="E111" s="15"/>
      <c r="F111" s="15"/>
      <c r="G111" s="15"/>
      <c r="H111" s="15"/>
      <c r="I111" s="15"/>
      <c r="J111" s="15"/>
    </row>
    <row r="112" spans="1:22" x14ac:dyDescent="0.2">
      <c r="A112" s="61" t="s">
        <v>107</v>
      </c>
      <c r="B112" s="15"/>
      <c r="C112" s="15"/>
      <c r="D112" s="15"/>
      <c r="E112" s="111"/>
      <c r="F112" s="111"/>
      <c r="G112" s="111"/>
      <c r="H112" s="111"/>
      <c r="I112" s="111"/>
      <c r="J112" s="111"/>
      <c r="K112" s="111"/>
      <c r="L112" s="111"/>
      <c r="M112" s="63"/>
      <c r="O112" s="111"/>
      <c r="P112" s="111"/>
      <c r="Q112" s="111"/>
      <c r="R112" s="111"/>
      <c r="S112" s="111"/>
      <c r="T112" s="111"/>
      <c r="U112" s="111"/>
      <c r="V112" s="111"/>
    </row>
    <row r="113" spans="1:22" ht="7.5" customHeight="1" x14ac:dyDescent="0.2"/>
    <row r="114" spans="1:22" hidden="1" x14ac:dyDescent="0.2"/>
    <row r="115" spans="1:22" hidden="1" x14ac:dyDescent="0.2"/>
    <row r="116" spans="1:22" x14ac:dyDescent="0.2">
      <c r="A116" s="1" t="s">
        <v>108</v>
      </c>
      <c r="E116" s="66"/>
      <c r="F116" s="14"/>
      <c r="G116" s="14"/>
      <c r="H116" s="14"/>
      <c r="I116" s="14"/>
      <c r="J116" s="14"/>
      <c r="K116" s="14"/>
      <c r="L116" s="14"/>
      <c r="O116" s="115"/>
      <c r="P116" s="115"/>
      <c r="Q116" s="115"/>
      <c r="R116" s="115"/>
      <c r="S116" s="115"/>
      <c r="T116" s="115"/>
      <c r="U116" s="115"/>
      <c r="V116" s="115"/>
    </row>
    <row r="117" spans="1:22" ht="13.5" customHeight="1" x14ac:dyDescent="0.2">
      <c r="F117" s="15"/>
      <c r="G117" s="15"/>
      <c r="H117" s="15"/>
      <c r="I117" s="15"/>
      <c r="J117" s="15"/>
      <c r="K117" s="15"/>
      <c r="L117" s="15"/>
      <c r="M117" s="15"/>
      <c r="O117" s="15"/>
      <c r="P117" s="15"/>
      <c r="Q117" s="15"/>
      <c r="R117" s="15"/>
      <c r="S117" s="15"/>
      <c r="T117" s="15"/>
      <c r="U117" s="15"/>
      <c r="V117" s="15"/>
    </row>
    <row r="118" spans="1:22" ht="15" x14ac:dyDescent="0.25">
      <c r="A118" s="60" t="str">
        <f>IF($A$5="Offerte","",Datenquelle!$B$143)</f>
        <v>Erziehungsberechtigte Person 1</v>
      </c>
      <c r="B118" s="60"/>
      <c r="C118" s="60"/>
      <c r="D118" s="60"/>
      <c r="E118" s="60"/>
      <c r="F118" s="60"/>
      <c r="G118" s="60"/>
      <c r="H118" s="60"/>
      <c r="I118" s="15"/>
      <c r="J118" s="15"/>
      <c r="K118" s="15"/>
      <c r="L118" s="11" t="str">
        <f>IF($A$5="Offerte","",Datenquelle!$D$143)</f>
        <v>Erziehungsberechtigte Person 2</v>
      </c>
      <c r="N118" s="11"/>
      <c r="O118" s="11"/>
      <c r="P118" s="11"/>
      <c r="Q118" s="11"/>
      <c r="R118" s="11"/>
      <c r="S118" s="11"/>
      <c r="T118" s="11"/>
      <c r="U118" s="15"/>
      <c r="V118" s="15"/>
    </row>
    <row r="119" spans="1:22" ht="7.5" customHeight="1" x14ac:dyDescent="0.2">
      <c r="F119" s="15"/>
      <c r="G119" s="15"/>
      <c r="H119" s="15"/>
      <c r="I119" s="15"/>
      <c r="J119" s="15"/>
      <c r="K119" s="15"/>
      <c r="L119" s="15"/>
      <c r="O119" s="15"/>
      <c r="P119" s="15"/>
      <c r="Q119" s="15"/>
      <c r="R119" s="15"/>
      <c r="S119" s="15"/>
      <c r="T119" s="15"/>
      <c r="U119" s="15"/>
      <c r="V119" s="15"/>
    </row>
    <row r="120" spans="1:22" x14ac:dyDescent="0.2">
      <c r="A120" s="1" t="str">
        <f>IF($A$5="Offerte","",Datenquelle!$B$144)</f>
        <v>Ort, Datum:</v>
      </c>
      <c r="D120" s="112"/>
      <c r="E120" s="89"/>
      <c r="F120" s="89"/>
      <c r="G120" s="89"/>
      <c r="H120" s="89"/>
      <c r="I120" s="89"/>
      <c r="J120" s="89"/>
      <c r="K120" s="89"/>
      <c r="L120" s="1" t="str">
        <f>IF($A$5="Offerte","",Datenquelle!$B$144)</f>
        <v>Ort, Datum:</v>
      </c>
      <c r="O120" s="114"/>
      <c r="P120" s="92"/>
      <c r="Q120" s="92"/>
      <c r="R120" s="92"/>
      <c r="S120" s="92"/>
      <c r="T120" s="92"/>
      <c r="U120" s="92"/>
      <c r="V120" s="92"/>
    </row>
    <row r="121" spans="1:22" ht="7.5" customHeight="1" x14ac:dyDescent="0.2">
      <c r="F121" s="15"/>
      <c r="G121" s="15"/>
      <c r="H121" s="15"/>
      <c r="I121" s="15"/>
      <c r="J121" s="15"/>
      <c r="K121" s="15"/>
      <c r="L121" s="15"/>
      <c r="O121" s="15"/>
      <c r="P121" s="15"/>
      <c r="Q121" s="15"/>
      <c r="R121" s="15"/>
      <c r="S121" s="15"/>
      <c r="T121" s="15"/>
      <c r="U121" s="15"/>
      <c r="V121" s="15"/>
    </row>
    <row r="122" spans="1:22" x14ac:dyDescent="0.2">
      <c r="A122" s="1" t="str">
        <f>IF($A$5="Offerte","",Datenquelle!$B$147)</f>
        <v>Namen:</v>
      </c>
      <c r="D122" s="112"/>
      <c r="E122" s="89"/>
      <c r="F122" s="89"/>
      <c r="G122" s="89"/>
      <c r="H122" s="89"/>
      <c r="I122" s="89"/>
      <c r="J122" s="89"/>
      <c r="K122" s="89"/>
      <c r="L122" s="1" t="str">
        <f>IF($A$5="Offerte","",Datenquelle!$B$147)</f>
        <v>Namen:</v>
      </c>
      <c r="O122" s="114"/>
      <c r="P122" s="92"/>
      <c r="Q122" s="92"/>
      <c r="R122" s="92"/>
      <c r="S122" s="92"/>
      <c r="T122" s="92"/>
      <c r="U122" s="92"/>
      <c r="V122" s="92"/>
    </row>
    <row r="123" spans="1:22" ht="7.5" customHeight="1" x14ac:dyDescent="0.2">
      <c r="F123" s="15"/>
      <c r="G123" s="15"/>
      <c r="H123" s="15"/>
      <c r="I123" s="15"/>
      <c r="J123" s="15"/>
      <c r="K123" s="15"/>
      <c r="L123" s="15"/>
      <c r="O123" s="15"/>
      <c r="P123" s="15"/>
      <c r="Q123" s="15"/>
      <c r="R123" s="15"/>
      <c r="S123" s="15"/>
      <c r="T123" s="15"/>
      <c r="U123" s="15"/>
      <c r="V123" s="15"/>
    </row>
    <row r="124" spans="1:22" x14ac:dyDescent="0.2">
      <c r="A124" s="1" t="str">
        <f>IF($A$5="Offerte","",Datenquelle!$B$148)</f>
        <v>Unterschrift:</v>
      </c>
      <c r="D124" s="113"/>
      <c r="E124" s="113"/>
      <c r="F124" s="113"/>
      <c r="G124" s="113"/>
      <c r="H124" s="113"/>
      <c r="I124" s="113"/>
      <c r="J124" s="113"/>
      <c r="K124" s="113"/>
      <c r="L124" s="1" t="str">
        <f>IF($A$5="Offerte","",Datenquelle!$B$148)</f>
        <v>Unterschrift:</v>
      </c>
      <c r="O124" s="113"/>
      <c r="P124" s="113"/>
      <c r="Q124" s="113"/>
      <c r="R124" s="113"/>
      <c r="S124" s="113"/>
      <c r="T124" s="113"/>
      <c r="U124" s="113"/>
      <c r="V124" s="113"/>
    </row>
    <row r="125" spans="1:22" ht="36.75" customHeight="1" x14ac:dyDescent="0.2">
      <c r="A125" s="65" t="str">
        <f>A61</f>
        <v>Stiftung visoparents</v>
      </c>
      <c r="E125" s="61" t="str">
        <f>E61</f>
        <v>| Kinderhaus Imago Dübendorf</v>
      </c>
    </row>
    <row r="126" spans="1:22" ht="24" customHeight="1" x14ac:dyDescent="0.2">
      <c r="A126" s="86" t="str">
        <f>A62</f>
        <v>Stettbachstrasse 10 | 8600 Dübendorf | T 043 355 10 26 | kinderhaus@visoparents.ch | www.visoparents.ch
Spendenkonto PC 15-557075-7 | IBAN CH23 0900 0000 1555 7075 7</v>
      </c>
      <c r="B126" s="86"/>
      <c r="C126" s="86"/>
      <c r="D126" s="86"/>
      <c r="E126" s="86"/>
      <c r="F126" s="86"/>
      <c r="G126" s="86"/>
      <c r="H126" s="86"/>
      <c r="I126" s="86"/>
      <c r="J126" s="86"/>
      <c r="K126" s="86"/>
      <c r="L126" s="86"/>
      <c r="M126" s="86"/>
      <c r="N126" s="86"/>
      <c r="O126" s="86"/>
      <c r="P126" s="86"/>
      <c r="Q126" s="86"/>
      <c r="R126" s="86"/>
      <c r="S126" s="86"/>
      <c r="T126" s="86"/>
      <c r="U126" s="86"/>
      <c r="V126" s="86"/>
    </row>
  </sheetData>
  <sheetProtection algorithmName="SHA-512" hashValue="oSOqU9pqPGG5b8gK1aqb3WjYshSGZ+lpV90l3hs8HzYHG0LI0aCYj5NGS5bSR1AHYELrjGnpfvNfTKu6Urbvfg==" saltValue="6FGRqVPctk8OKWW1tPt3kg==" spinCount="100000" sheet="1" selectLockedCells="1"/>
  <mergeCells count="74">
    <mergeCell ref="A103:V104"/>
    <mergeCell ref="A126:V126"/>
    <mergeCell ref="E108:L108"/>
    <mergeCell ref="E110:L110"/>
    <mergeCell ref="E112:L112"/>
    <mergeCell ref="D120:K120"/>
    <mergeCell ref="D122:K122"/>
    <mergeCell ref="D124:K124"/>
    <mergeCell ref="O120:V120"/>
    <mergeCell ref="O122:V122"/>
    <mergeCell ref="O124:V124"/>
    <mergeCell ref="O116:V116"/>
    <mergeCell ref="O112:V112"/>
    <mergeCell ref="O110:V110"/>
    <mergeCell ref="A1:E1"/>
    <mergeCell ref="A5:L5"/>
    <mergeCell ref="A96:V98"/>
    <mergeCell ref="S76:V76"/>
    <mergeCell ref="S81:V81"/>
    <mergeCell ref="S83:V83"/>
    <mergeCell ref="S85:V85"/>
    <mergeCell ref="G11:L11"/>
    <mergeCell ref="A13:D13"/>
    <mergeCell ref="F1:K1"/>
    <mergeCell ref="A15:V17"/>
    <mergeCell ref="S25:V25"/>
    <mergeCell ref="S40:V40"/>
    <mergeCell ref="S37:V37"/>
    <mergeCell ref="S34:V34"/>
    <mergeCell ref="T7:V7"/>
    <mergeCell ref="M83:P83"/>
    <mergeCell ref="L73:N73"/>
    <mergeCell ref="L70:N70"/>
    <mergeCell ref="A94:G94"/>
    <mergeCell ref="G7:L7"/>
    <mergeCell ref="N7:S7"/>
    <mergeCell ref="S49:V49"/>
    <mergeCell ref="J28:L28"/>
    <mergeCell ref="J31:L31"/>
    <mergeCell ref="J34:L34"/>
    <mergeCell ref="A92:G92"/>
    <mergeCell ref="I92:V92"/>
    <mergeCell ref="S79:V79"/>
    <mergeCell ref="S31:V31"/>
    <mergeCell ref="M79:P79"/>
    <mergeCell ref="S28:V28"/>
    <mergeCell ref="A100:V101"/>
    <mergeCell ref="J43:L43"/>
    <mergeCell ref="S70:V70"/>
    <mergeCell ref="S73:V73"/>
    <mergeCell ref="H67:N67"/>
    <mergeCell ref="H65:N65"/>
    <mergeCell ref="A58:V60"/>
    <mergeCell ref="S68:V68"/>
    <mergeCell ref="T65:V65"/>
    <mergeCell ref="S43:V43"/>
    <mergeCell ref="A62:V62"/>
    <mergeCell ref="M81:P81"/>
    <mergeCell ref="I94:V94"/>
    <mergeCell ref="M85:P85"/>
    <mergeCell ref="A90:G90"/>
    <mergeCell ref="I90:V90"/>
    <mergeCell ref="G9:L9"/>
    <mergeCell ref="A55:V56"/>
    <mergeCell ref="J37:L37"/>
    <mergeCell ref="J40:L40"/>
    <mergeCell ref="S19:V19"/>
    <mergeCell ref="J19:L19"/>
    <mergeCell ref="J22:L22"/>
    <mergeCell ref="S22:V22"/>
    <mergeCell ref="J25:L25"/>
    <mergeCell ref="S52:V52"/>
    <mergeCell ref="J49:L49"/>
    <mergeCell ref="S46:V46"/>
  </mergeCells>
  <conditionalFormatting sqref="A106">
    <cfRule type="expression" dxfId="5" priority="8">
      <formula>LEN($A$106)&gt;10</formula>
    </cfRule>
  </conditionalFormatting>
  <conditionalFormatting sqref="D120:K120">
    <cfRule type="expression" dxfId="4" priority="3">
      <formula>$A$120="Ort, Datum:"</formula>
    </cfRule>
  </conditionalFormatting>
  <conditionalFormatting sqref="E106:J106">
    <cfRule type="expression" dxfId="3" priority="7">
      <formula>LEN($A$106)&lt;10</formula>
    </cfRule>
  </conditionalFormatting>
  <conditionalFormatting sqref="F1 N7 G11">
    <cfRule type="containsText" dxfId="2" priority="1" operator="containsText" text="auswählen">
      <formula>NOT(ISERROR(SEARCH("auswählen",F1)))</formula>
    </cfRule>
  </conditionalFormatting>
  <conditionalFormatting sqref="G7 T7 G9">
    <cfRule type="notContainsText" dxfId="1" priority="2" operator="notContains" text="*">
      <formula>ISERROR(SEARCH("*",G7))</formula>
    </cfRule>
  </conditionalFormatting>
  <conditionalFormatting sqref="O120:V120 D122:K122 O122:V122 D124:K124 O124:V124">
    <cfRule type="expression" dxfId="0" priority="4">
      <formula>$A$120="Ort, Datum:"</formula>
    </cfRule>
  </conditionalFormatting>
  <dataValidations count="36">
    <dataValidation allowBlank="1" showErrorMessage="1" prompt="_x000a_" sqref="J23" xr:uid="{8BBC84D3-00A9-41B9-91DD-5F0A7C2F7CFE}"/>
    <dataValidation allowBlank="1" showInputMessage="1" showErrorMessage="1" promptTitle="Tarife:" prompt="CHF 108_x000a_Baby (bis 18 Mt.)_x000a_CHF 100_x000a_Kleinhind (ab 19 Mt.)_x000a_CHF 112_x000a_Kind mit Behinderung" sqref="K26:L26 K29:L29" xr:uid="{76A6BDCD-3BF9-4ABA-AF85-32262542A9AC}"/>
    <dataValidation allowBlank="1" showInputMessage="1" showErrorMessage="1" promptTitle="Tarife:" sqref="J22:L22" xr:uid="{13A6950E-4260-4514-A260-C6F172E9FFCA}"/>
    <dataValidation type="custom" operator="greaterThanOrEqual" allowBlank="1" showInputMessage="1" showErrorMessage="1" error="Wählen Sie bitte einen Montag als Beginndatum!" prompt="Der Beginn der Betreuung (Neueintritt oder Änderung) muss immer ein Montag sein." sqref="G9:L9" xr:uid="{E373D949-23EB-40F0-B195-E672ADFC486E}">
      <formula1>WEEKDAY(G9,2)&lt;2</formula1>
    </dataValidation>
    <dataValidation type="custom" allowBlank="1" showInputMessage="1" showErrorMessage="1" error="Ihre gewählte Betreuungszeit-Kombination ist für diesen Tag nicht möglich." prompt="Bitte ein &quot;x&quot; bei den gewünschten Zeiten und Tagen eintragen. " sqref="N22" xr:uid="{B7B7BF61-487A-4298-BD01-E6E7235E20A9}">
      <formula1>COUNTA($N$22,$N$25,$N$28,$N$31,$N$34,$N$37,$N$40,$N$43)=1</formula1>
    </dataValidation>
    <dataValidation allowBlank="1" showInputMessage="1" showErrorMessage="1" prompt="Für ungeborene Kinder, für die noch kein Name bestimmt ist, tragen Sie bitte &quot;noch offen&quot; ein." sqref="G7:L7" xr:uid="{CF6A9989-0793-4619-9669-5AE3299FAB0D}"/>
    <dataValidation showInputMessage="1" showErrorMessage="1" prompt="Für die Berechnung des Tarifs ist ein Datum zwingend erforderlich." sqref="T7:V7" xr:uid="{F6DB88CD-EFD6-4AC3-98F0-9DF98D9FB999}"/>
    <dataValidation type="custom" allowBlank="1" showInputMessage="1" showErrorMessage="1" error="Ihre gewählte Betreuungszeit-Kombination ist für diesen Tag nicht möglich." sqref="N37" xr:uid="{87B787A1-A08E-4372-9BF4-47F0599C9D84}">
      <formula1>COUNTA($N$22,$N$25,$N$28,$N$31,$N$34,$N$37)=1</formula1>
    </dataValidation>
    <dataValidation type="custom" allowBlank="1" showInputMessage="1" showErrorMessage="1" error="Ihre gewählte Betreuungszeit-Kombination ist für diesen Tag nicht möglich." sqref="N40" xr:uid="{912E83B7-CFD8-47D6-A81A-DEAF35437C80}">
      <formula1>COUNTA($N$22,$N$25,$N$31,$N$40)=1</formula1>
    </dataValidation>
    <dataValidation type="custom" allowBlank="1" showInputMessage="1" showErrorMessage="1" error="Ihre gewählte Betreuungszeit-Kombination ist für diesen Tag nicht möglich." sqref="N43" xr:uid="{CE2BF25F-D8B7-4969-9DEB-6D2CB32C1CFA}">
      <formula1>COUNTA($N$22,$N$25,$N$28,$N$31,$N$34,$N$43)=1</formula1>
    </dataValidation>
    <dataValidation type="custom" allowBlank="1" showInputMessage="1" showErrorMessage="1" error="Ihre gewählte Betreuungszeit-Kombination ist für diesen Tag nicht möglich." sqref="N31 N25" xr:uid="{9EAFF982-AD60-4A4F-B988-291DD7232D18}">
      <formula1>COUNTA($N$22,$N$25,$N$28,$N$31,$N$34,$N$37,$N$40,$N$43)=1</formula1>
    </dataValidation>
    <dataValidation type="custom" allowBlank="1" showInputMessage="1" showErrorMessage="1" error="Ihre gewählte Betreuungszeit-Kombination ist für diesen Tag nicht möglich." sqref="N34 N28" xr:uid="{D99E72C3-4160-42B9-8066-460CAFA979F4}">
      <formula1>COUNTA($N$22,$N$25,$N$28,$N$31,$N$34,$N$37,$N$43)=1</formula1>
    </dataValidation>
    <dataValidation type="custom" allowBlank="1" showInputMessage="1" showErrorMessage="1" error="Ihre gewählte Betreuungszeit-Kombination ist für diesen Tag nicht möglich." sqref="O31 O22 O25" xr:uid="{771547D0-A967-43FA-A0B6-AF8536FB309B}">
      <formula1>COUNTA($O$22,$O$25,$O$28,$O$31,$O$34,$O$37,$O$40,$O$43)=1</formula1>
    </dataValidation>
    <dataValidation type="custom" allowBlank="1" showInputMessage="1" showErrorMessage="1" error="Ihre gewählte Betreuungszeit-Kombination ist für diesen Tag nicht möglich." sqref="P31 P22 P25" xr:uid="{A624D6DB-D2BD-4C5C-A21B-D8FA52044942}">
      <formula1>COUNTA($P$22,$P$25,$P$28,$P$31,$P$34,$P$37,$P$40,$P$43)=1</formula1>
    </dataValidation>
    <dataValidation type="custom" allowBlank="1" showInputMessage="1" showErrorMessage="1" error="Ihre gewählte Betreuungszeit-Kombination ist für diesen Tag nicht möglich." sqref="Q31 Q22 Q25" xr:uid="{5EC10CF5-0D2E-4E5E-B6E0-31FF844F5F5D}">
      <formula1>COUNTA($Q$22,$Q$25,$Q$28,$Q$31,$Q$34,$Q$37,$Q$40,$Q$43)=1</formula1>
    </dataValidation>
    <dataValidation type="custom" allowBlank="1" showInputMessage="1" showErrorMessage="1" error="Ihre gewählte Betreuungszeit-Kombination ist für diesen Tag nicht möglich." sqref="R31 R22 R25" xr:uid="{D5038332-13A1-41FC-B53B-CB377D3136DA}">
      <formula1>COUNTA($R$22,$R$25,$R$28,$R$31,$R$34,$R$37,$R$40,$R$43)=1</formula1>
    </dataValidation>
    <dataValidation type="custom" allowBlank="1" showInputMessage="1" showErrorMessage="1" error="Ihre gewählte Betreuungszeit-Kombination ist für diesen Tag nicht möglich." sqref="O34" xr:uid="{00478C76-F055-48DE-A778-683EC611CA8B}">
      <formula1>COUNTA($O$22,$O$25,$O$28,$O$31,$O$34,$O$37,O$43)=1</formula1>
    </dataValidation>
    <dataValidation type="custom" allowBlank="1" showInputMessage="1" showErrorMessage="1" error="Ihre gewählte Betreuungszeit-Kombination ist für diesen Tag nicht möglich." sqref="P34 P28" xr:uid="{C4BE0483-FEB5-4280-9F73-13DD07C33E7B}">
      <formula1>COUNTA($P$22,$P$25,$P$28,$P$31,$P$34,$P$37,$P$43)=1</formula1>
    </dataValidation>
    <dataValidation type="custom" allowBlank="1" showInputMessage="1" showErrorMessage="1" error="Ihre gewählte Betreuungszeit-Kombination ist für diesen Tag nicht möglich." sqref="Q34 Q28" xr:uid="{02B31F6B-D3C7-4D38-8BD8-3F2C120FFFFA}">
      <formula1>COUNTA($Q$22,$Q$25,$Q$28,$Q$31,$Q$34,$Q$37,$Q$43)=1</formula1>
    </dataValidation>
    <dataValidation type="custom" allowBlank="1" showInputMessage="1" showErrorMessage="1" error="Ihre gewählte Betreuungszeit-Kombination ist für diesen Tag nicht möglich." sqref="R34 R28" xr:uid="{FAC8C372-6B18-4A1B-9F92-E7444A87DDC3}">
      <formula1>COUNTA($R$22,$R$25,$R$28,$R$31,$R$34,$R$37,$R$43)=1</formula1>
    </dataValidation>
    <dataValidation type="custom" allowBlank="1" showInputMessage="1" showErrorMessage="1" error="Ihre gewählte Betreuungszeit-Kombination ist für diesen Tag nicht möglich." sqref="O37" xr:uid="{ECC1A7D4-86F2-43AB-BD0A-50E2A89003E1}">
      <formula1>COUNTA($O$22,$O$25,$O$28,$O$31,$O$34,$O$37)=1</formula1>
    </dataValidation>
    <dataValidation type="custom" allowBlank="1" showInputMessage="1" showErrorMessage="1" error="Ihre gewählte Betreuungszeit-Kombination ist für diesen Tag nicht möglich." sqref="P37" xr:uid="{2BDEF332-9640-46A8-8734-D0A50F7ADF90}">
      <formula1>COUNTA($P$22,$P$25,$P$28,$P$31,$P$34,$P$37)=1</formula1>
    </dataValidation>
    <dataValidation type="custom" allowBlank="1" showInputMessage="1" showErrorMessage="1" error="Ihre gewählte Betreuungszeit-Kombination ist für diesen Tag nicht möglich." sqref="Q37" xr:uid="{DCCC996E-B04B-4F4F-87A9-1A26FC47ECCE}">
      <formula1>COUNTA($Q$22,$Q$25,$Q$28,$Q$31,$Q$34,$Q$37)=1</formula1>
    </dataValidation>
    <dataValidation type="custom" allowBlank="1" showInputMessage="1" showErrorMessage="1" error="Ihre gewählte Betreuungszeit-Kombination ist für diesen Tag nicht möglich." sqref="R37" xr:uid="{F4D886BF-6EB0-4225-81D2-AD19736648DF}">
      <formula1>COUNTA($R$22,$R$25,$R$28,$R$31,$R$34,$R$37)=1</formula1>
    </dataValidation>
    <dataValidation type="custom" allowBlank="1" showInputMessage="1" showErrorMessage="1" error="Ihre gewählte Betreuungszeit-Kombination ist für diesen Tag nicht möglich." sqref="O40" xr:uid="{D3AC7A9F-C164-4C63-AC8D-3AF6C62F52B0}">
      <formula1>COUNTA($O$22,$O$25,$O$31,$O$40)=1</formula1>
    </dataValidation>
    <dataValidation type="custom" allowBlank="1" showInputMessage="1" showErrorMessage="1" error="Ihre gewählte Betreuungszeit-Kombination ist für diesen Tag nicht möglich." sqref="P40" xr:uid="{86931943-1755-4F21-A71E-48C00D59112F}">
      <formula1>COUNTA($P$22,$P$25,$P$31,$P$40)=1</formula1>
    </dataValidation>
    <dataValidation type="custom" allowBlank="1" showInputMessage="1" showErrorMessage="1" error="Ihre gewählte Betreuungszeit-Kombination ist für diesen Tag nicht möglich." sqref="Q40" xr:uid="{82F2A691-8464-4ADB-ACB4-753434D9514A}">
      <formula1>COUNTA($Q$22,$Q$25,$Q$31,$Q$40)=1</formula1>
    </dataValidation>
    <dataValidation type="custom" allowBlank="1" showInputMessage="1" showErrorMessage="1" error="Ihre gewählte Betreuungszeit-Kombination ist für diesen Tag nicht möglich." sqref="R40" xr:uid="{9535BC2A-94FB-4D09-A5D3-CE46843E991D}">
      <formula1>COUNTA($R$22,$R$25,$R$31,$R$40)=1</formula1>
    </dataValidation>
    <dataValidation type="custom" allowBlank="1" showInputMessage="1" showErrorMessage="1" error="Ihre gewählte Betreuungszeit-Kombination ist für diesen Tag nicht möglich." sqref="O43" xr:uid="{0F71A0E4-0780-40C2-8412-2BDDD9A0847C}">
      <formula1>COUNTA($O$22,$O$25,$O$28,$O$31,$O$34,$O$43)=1</formula1>
    </dataValidation>
    <dataValidation type="custom" allowBlank="1" showInputMessage="1" showErrorMessage="1" error="Ihre gewählte Betreuungszeit-Kombination ist für diesen Tag nicht möglich." sqref="P43" xr:uid="{EB455E63-F973-4FA4-AC09-E9161BE8A9AD}">
      <formula1>COUNTA($P$22,$P$25,$P$28,$P$31,$P$34,$P$43)=1</formula1>
    </dataValidation>
    <dataValidation type="custom" allowBlank="1" showInputMessage="1" showErrorMessage="1" error="Ihre gewählte Betreuungszeit-Kombination ist für diesen Tag nicht möglich." sqref="Q43" xr:uid="{7B02BA2F-EF60-4C42-B3CF-A06C1B4D29E7}">
      <formula1>COUNTA($Q$22,$Q$25,$Q$28,$Q$31,$Q$34,$Q$43)=1</formula1>
    </dataValidation>
    <dataValidation type="custom" allowBlank="1" showInputMessage="1" showErrorMessage="1" error="Ihre gewählte Betreuungszeit-Kombination ist für diesen Tag nicht möglich." sqref="R43" xr:uid="{67380281-8B3D-474A-A654-47F5089A9EEA}">
      <formula1>COUNTA($R$22,$R$25,$R$28,$Q$31,$R$34,$R$43)=1</formula1>
    </dataValidation>
    <dataValidation type="custom" allowBlank="1" showInputMessage="1" showErrorMessage="1" error="Ihre gewählte Betreuungszeit-Kombination ist für diesen Tag nicht möglich." sqref="O28" xr:uid="{9D620798-D2B4-4B35-AF85-3946E736C70F}">
      <formula1>COUNTA($O$22,$O$25,$O$28,$O$31,$O$34,$O$37,$O$43)=1</formula1>
    </dataValidation>
    <dataValidation allowBlank="1" showErrorMessage="1" sqref="J26 J29" xr:uid="{56FC01F8-C1FF-4277-AA73-6E8316286883}"/>
    <dataValidation allowBlank="1" showInputMessage="1" sqref="N44:R44 N29:R29 N38:R38 N41:R41" xr:uid="{1F10E910-ABDE-4E91-8A6D-0E407E6444F4}"/>
    <dataValidation allowBlank="1" sqref="N23:R23 N26:S26 S38 S41 N35:S35 N32:S32 S29" xr:uid="{4548CCC2-2728-4EC5-A18F-75524C2CC32B}"/>
  </dataValidations>
  <pageMargins left="0.78740157480314965" right="0.39370078740157483" top="1.5748031496062993" bottom="0" header="0.62992125984251968" footer="0"/>
  <pageSetup paperSize="9" orientation="portrait" r:id="rId1"/>
  <headerFooter scaleWithDoc="0">
    <oddHeader xml:space="preserve">&amp;L&amp;G&amp;R&amp;P
</oddHeader>
  </headerFooter>
  <rowBreaks count="1" manualBreakCount="1">
    <brk id="62"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from>
                    <xdr:col>13</xdr:col>
                    <xdr:colOff>38100</xdr:colOff>
                    <xdr:row>7</xdr:row>
                    <xdr:rowOff>76200</xdr:rowOff>
                  </from>
                  <to>
                    <xdr:col>13</xdr:col>
                    <xdr:colOff>266700</xdr:colOff>
                    <xdr:row>9</xdr:row>
                    <xdr:rowOff>38100</xdr:rowOff>
                  </to>
                </anchor>
              </controlPr>
            </control>
          </mc:Choice>
        </mc:AlternateContent>
        <mc:AlternateContent xmlns:mc="http://schemas.openxmlformats.org/markup-compatibility/2006">
          <mc:Choice Requires="x14">
            <control shapeId="1028" r:id="rId6" name="Check Box 4">
              <controlPr defaultSize="0" autoFill="0" autoLine="0" autoPict="0">
                <anchor>
                  <from>
                    <xdr:col>17</xdr:col>
                    <xdr:colOff>0</xdr:colOff>
                    <xdr:row>7</xdr:row>
                    <xdr:rowOff>38100</xdr:rowOff>
                  </from>
                  <to>
                    <xdr:col>17</xdr:col>
                    <xdr:colOff>266700</xdr:colOff>
                    <xdr:row>9</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5">
        <x14:dataValidation type="list" allowBlank="1" showInputMessage="1" showErrorMessage="1" xr:uid="{FC3C52E2-88AD-4BB5-AC0F-1E26402D3B51}">
          <x14:formula1>
            <xm:f>Datenquelle!$B$52:$B$53</xm:f>
          </x14:formula1>
          <xm:sqref>H65</xm:sqref>
        </x14:dataValidation>
        <x14:dataValidation type="list" allowBlank="1" showInputMessage="1" showErrorMessage="1" xr:uid="{30A89010-4732-4E48-8183-8204DBC83A71}">
          <x14:formula1>
            <xm:f>Datenquelle!$B$55:$B$56</xm:f>
          </x14:formula1>
          <xm:sqref>A70 A73 A76</xm:sqref>
        </x14:dataValidation>
        <x14:dataValidation type="list" allowBlank="1" showInputMessage="1" showErrorMessage="1" xr:uid="{B242DE0F-AA77-4825-B109-3AE29B9EAA26}">
          <x14:formula1>
            <xm:f>Datenquelle!$B$37:$E$37</xm:f>
          </x14:formula1>
          <xm:sqref>G11:L11</xm:sqref>
        </x14:dataValidation>
        <x14:dataValidation type="list" allowBlank="1" showInputMessage="1" showErrorMessage="1" xr:uid="{8EAE0F88-F0E8-41A9-9655-4C1FBEB775C9}">
          <x14:formula1>
            <xm:f>Datenquelle!$D$70:$D$79</xm:f>
          </x14:formula1>
          <xm:sqref>A92:G92</xm:sqref>
        </x14:dataValidation>
        <x14:dataValidation type="list" allowBlank="1" showInputMessage="1" showErrorMessage="1" xr:uid="{2F13F59F-BF7C-4290-B743-A553E50EA3E6}">
          <x14:formula1>
            <xm:f>Datenquelle!$G$70:$G$79</xm:f>
          </x14:formula1>
          <xm:sqref>A94</xm:sqref>
        </x14:dataValidation>
        <x14:dataValidation type="list" allowBlank="1" showInputMessage="1" showErrorMessage="1" xr:uid="{037100A8-4C02-444C-835D-3A54C585B582}">
          <x14:formula1>
            <xm:f>Datenquelle!$B$58:$B$60</xm:f>
          </x14:formula1>
          <xm:sqref>H67:N67</xm:sqref>
        </x14:dataValidation>
        <x14:dataValidation type="list" allowBlank="1" showInputMessage="1" showErrorMessage="1" xr:uid="{B29C5967-743F-42AB-9EFA-DACB08679939}">
          <x14:formula1>
            <xm:f>Datenquelle!$B$70:$B$74</xm:f>
          </x14:formula1>
          <xm:sqref>O82 I82:L82</xm:sqref>
        </x14:dataValidation>
        <x14:dataValidation type="list" allowBlank="1" showInputMessage="1" showErrorMessage="1" xr:uid="{D9C92993-D844-4B95-9210-CA96617B4F09}">
          <x14:formula1>
            <xm:f>Datenquelle!$B$70:$B$78</xm:f>
          </x14:formula1>
          <xm:sqref>A90 B91:H91</xm:sqref>
        </x14:dataValidation>
        <x14:dataValidation type="list" allowBlank="1" showInputMessage="1" showErrorMessage="1" xr:uid="{68399203-CF0D-4092-A1A4-15B125991598}">
          <x14:formula1>
            <xm:f>Datenquelle!#REF!</xm:f>
          </x14:formula1>
          <xm:sqref>N66 N68</xm:sqref>
        </x14:dataValidation>
        <x14:dataValidation type="list" allowBlank="1" showInputMessage="1" showErrorMessage="1" xr:uid="{F9C6AFF2-3E2C-4EBD-880E-D51E3DAAB03F}">
          <x14:formula1>
            <xm:f>Datenquelle!$B$63:$B$67</xm:f>
          </x14:formula1>
          <xm:sqref>C76</xm:sqref>
        </x14:dataValidation>
        <x14:dataValidation type="list" allowBlank="1" showErrorMessage="1" errorTitle="Eingabe überprüfen!" error="Bitte wählen Sie im Auswahlmenü Ihren gewünschten Standort aus!" xr:uid="{B726BD5D-EB32-41C8-98A4-FB91554E1974}">
          <x14:formula1>
            <xm:f>Datenquelle!$B$28:$B$30</xm:f>
          </x14:formula1>
          <xm:sqref>F1:K1</xm:sqref>
        </x14:dataValidation>
        <x14:dataValidation type="list" allowBlank="1" showInputMessage="1" showErrorMessage="1" xr:uid="{3362E60C-695F-4A24-9102-F93E7D73CF0C}">
          <x14:formula1>
            <xm:f>Datenquelle!$B$32:$B$34</xm:f>
          </x14:formula1>
          <xm:sqref>N7</xm:sqref>
        </x14:dataValidation>
        <x14:dataValidation type="list" allowBlank="1" showInputMessage="1" showErrorMessage="1" xr:uid="{F9D334CA-E04C-493B-9FAA-A631EFF15AFA}">
          <x14:formula1>
            <xm:f>OFFSET(Datenquelle!$B$119,1,MATCH(A5,Datenquelle!$B$119:$C$119,0)-1,COUNTA(OFFSET(Datenquelle!$B$119,1,MATCH($A$5,Datenquelle!B119:C119,0)-1,10)),1)</xm:f>
          </x14:formula1>
          <xm:sqref>C73</xm:sqref>
        </x14:dataValidation>
        <x14:dataValidation type="list" allowBlank="1" showInputMessage="1" showErrorMessage="1" xr:uid="{FE02F76E-B715-42CD-AE82-363F4A6FC318}">
          <x14:formula1>
            <xm:f>OFFSET(Datenquelle!$B$94,1,MATCH(A5,Datenquelle!$B$94:$C$94,0)-1,COUNTA(OFFSET(Datenquelle!$B$94,1,MATCH($A$5,Datenquelle!B94:C94,0)-1,20)),1)</xm:f>
          </x14:formula1>
          <xm:sqref>C70</xm:sqref>
        </x14:dataValidation>
        <x14:dataValidation type="list" allowBlank="1" showInputMessage="1" showErrorMessage="1" prompt="Der Betreuungsfaktor für ein Kind mit Behinderung wird von Mitarbeitenden des Kinderhaus Imago bestimmt." xr:uid="{AF43FFC4-E43B-42DA-9703-A7BACE08443D}">
          <x14:formula1>
            <xm:f>OFFSET(Datenquelle!$B$37,1,MATCH(G11,Datenquelle!$B$37:$E$37,0)-1,COUNTA(OFFSET(Datenquelle!$B$37,1,MATCH(G11,Datenquelle!B37:E37,0)-1,7)),1)</xm:f>
          </x14:formula1>
          <xm:sqref>R11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J148"/>
  <sheetViews>
    <sheetView zoomScale="115" zoomScaleNormal="115" workbookViewId="0">
      <selection activeCell="D127" sqref="D127"/>
    </sheetView>
  </sheetViews>
  <sheetFormatPr baseColWidth="10" defaultColWidth="11.42578125" defaultRowHeight="14.25" x14ac:dyDescent="0.2"/>
  <cols>
    <col min="1" max="1" width="47.85546875" style="1" customWidth="1"/>
    <col min="2" max="2" width="19.5703125" style="1" customWidth="1"/>
    <col min="3" max="3" width="16.7109375" style="1" customWidth="1"/>
    <col min="4" max="4" width="16.85546875" style="1" customWidth="1"/>
    <col min="5" max="5" width="14.7109375" style="1" customWidth="1"/>
    <col min="6" max="6" width="15.28515625" style="1" customWidth="1"/>
    <col min="7" max="16384" width="11.42578125" style="1"/>
  </cols>
  <sheetData>
    <row r="1" spans="1:2" x14ac:dyDescent="0.2">
      <c r="A1" s="1" t="s">
        <v>75</v>
      </c>
    </row>
    <row r="3" spans="1:2" x14ac:dyDescent="0.2">
      <c r="A3" s="1" t="s">
        <v>56</v>
      </c>
      <c r="B3" s="1" t="s">
        <v>58</v>
      </c>
    </row>
    <row r="4" spans="1:2" x14ac:dyDescent="0.2">
      <c r="B4" s="1" t="s">
        <v>76</v>
      </c>
    </row>
    <row r="5" spans="1:2" x14ac:dyDescent="0.2">
      <c r="B5" s="1" t="s">
        <v>43</v>
      </c>
    </row>
    <row r="7" spans="1:2" x14ac:dyDescent="0.2">
      <c r="A7" s="1" t="s">
        <v>44</v>
      </c>
      <c r="B7" s="1" t="s">
        <v>58</v>
      </c>
    </row>
    <row r="8" spans="1:2" x14ac:dyDescent="0.2">
      <c r="B8" s="1" t="s">
        <v>44</v>
      </c>
    </row>
    <row r="9" spans="1:2" x14ac:dyDescent="0.2">
      <c r="B9" s="1" t="s">
        <v>110</v>
      </c>
    </row>
    <row r="11" spans="1:2" x14ac:dyDescent="0.2">
      <c r="A11" s="1" t="s">
        <v>45</v>
      </c>
      <c r="B11" s="1" t="s">
        <v>58</v>
      </c>
    </row>
    <row r="13" spans="1:2" x14ac:dyDescent="0.2">
      <c r="B13" s="1" t="s">
        <v>46</v>
      </c>
    </row>
    <row r="14" spans="1:2" x14ac:dyDescent="0.2">
      <c r="B14" s="1" t="s">
        <v>100</v>
      </c>
    </row>
    <row r="15" spans="1:2" x14ac:dyDescent="0.2">
      <c r="B15" s="1" t="s">
        <v>101</v>
      </c>
    </row>
    <row r="16" spans="1:2" x14ac:dyDescent="0.2">
      <c r="B16" s="1" t="s">
        <v>105</v>
      </c>
    </row>
    <row r="21" spans="1:5" x14ac:dyDescent="0.2">
      <c r="A21" s="1" t="s">
        <v>42</v>
      </c>
    </row>
    <row r="23" spans="1:5" ht="15" x14ac:dyDescent="0.25">
      <c r="A23" s="1" t="s">
        <v>49</v>
      </c>
      <c r="B23" s="3" t="s">
        <v>90</v>
      </c>
      <c r="C23" s="1" t="s">
        <v>83</v>
      </c>
      <c r="D23" s="1" t="s">
        <v>84</v>
      </c>
      <c r="E23" s="11" t="s">
        <v>50</v>
      </c>
    </row>
    <row r="24" spans="1:5" x14ac:dyDescent="0.2">
      <c r="B24" s="1" t="s">
        <v>83</v>
      </c>
    </row>
    <row r="25" spans="1:5" x14ac:dyDescent="0.2">
      <c r="B25" s="1" t="s">
        <v>84</v>
      </c>
    </row>
    <row r="26" spans="1:5" ht="15" x14ac:dyDescent="0.25">
      <c r="B26" s="11" t="s">
        <v>50</v>
      </c>
    </row>
    <row r="28" spans="1:5" x14ac:dyDescent="0.2">
      <c r="A28" s="1" t="s">
        <v>56</v>
      </c>
      <c r="B28" s="1" t="s">
        <v>66</v>
      </c>
    </row>
    <row r="29" spans="1:5" x14ac:dyDescent="0.2">
      <c r="B29" s="1" t="s">
        <v>52</v>
      </c>
    </row>
    <row r="30" spans="1:5" x14ac:dyDescent="0.2">
      <c r="B30" s="1" t="s">
        <v>51</v>
      </c>
    </row>
    <row r="32" spans="1:5" x14ac:dyDescent="0.2">
      <c r="A32" s="1" t="s">
        <v>3</v>
      </c>
      <c r="B32" s="1" t="s">
        <v>58</v>
      </c>
    </row>
    <row r="33" spans="1:5" x14ac:dyDescent="0.2">
      <c r="B33" s="1" t="s">
        <v>3</v>
      </c>
    </row>
    <row r="34" spans="1:5" x14ac:dyDescent="0.2">
      <c r="B34" s="1" t="s">
        <v>110</v>
      </c>
    </row>
    <row r="37" spans="1:5" x14ac:dyDescent="0.2">
      <c r="A37" s="1" t="s">
        <v>59</v>
      </c>
      <c r="B37" s="1" t="s">
        <v>58</v>
      </c>
      <c r="C37" s="1" t="s">
        <v>34</v>
      </c>
      <c r="D37" s="1" t="s">
        <v>35</v>
      </c>
      <c r="E37" s="1" t="s">
        <v>106</v>
      </c>
    </row>
    <row r="38" spans="1:5" x14ac:dyDescent="0.2">
      <c r="A38" s="1" t="s">
        <v>60</v>
      </c>
      <c r="B38" s="38">
        <v>1</v>
      </c>
      <c r="C38" s="38">
        <v>1</v>
      </c>
      <c r="D38" s="38">
        <v>1</v>
      </c>
      <c r="E38" s="38">
        <v>1</v>
      </c>
    </row>
    <row r="39" spans="1:5" x14ac:dyDescent="0.2">
      <c r="B39" s="38"/>
      <c r="C39" s="38">
        <v>1.5</v>
      </c>
      <c r="D39" s="38"/>
      <c r="E39" s="38">
        <v>1.5</v>
      </c>
    </row>
    <row r="40" spans="1:5" x14ac:dyDescent="0.2">
      <c r="B40" s="38"/>
      <c r="C40" s="38">
        <v>2</v>
      </c>
      <c r="D40" s="38"/>
      <c r="E40" s="38">
        <v>2</v>
      </c>
    </row>
    <row r="41" spans="1:5" x14ac:dyDescent="0.2">
      <c r="B41" s="38"/>
      <c r="C41" s="38">
        <v>2.5</v>
      </c>
      <c r="D41" s="38"/>
      <c r="E41" s="38">
        <v>2.5</v>
      </c>
    </row>
    <row r="42" spans="1:5" x14ac:dyDescent="0.2">
      <c r="B42" s="38"/>
      <c r="C42" s="38">
        <v>3</v>
      </c>
      <c r="D42" s="38"/>
      <c r="E42" s="38">
        <v>3</v>
      </c>
    </row>
    <row r="43" spans="1:5" x14ac:dyDescent="0.2">
      <c r="B43" s="38"/>
      <c r="C43" s="1">
        <v>3.5</v>
      </c>
      <c r="D43" s="38"/>
      <c r="E43" s="1">
        <v>3.5</v>
      </c>
    </row>
    <row r="44" spans="1:5" x14ac:dyDescent="0.2">
      <c r="B44" s="38"/>
      <c r="C44" s="38">
        <v>4</v>
      </c>
      <c r="D44" s="38"/>
      <c r="E44" s="38">
        <v>4</v>
      </c>
    </row>
    <row r="45" spans="1:5" x14ac:dyDescent="0.2">
      <c r="B45" s="38"/>
      <c r="C45" s="38"/>
      <c r="D45" s="38"/>
      <c r="E45" s="38"/>
    </row>
    <row r="46" spans="1:5" x14ac:dyDescent="0.2">
      <c r="B46" s="38"/>
      <c r="C46" s="38"/>
      <c r="D46" s="38"/>
      <c r="E46" s="38"/>
    </row>
    <row r="47" spans="1:5" x14ac:dyDescent="0.2">
      <c r="B47" s="38"/>
      <c r="C47" s="38"/>
      <c r="D47" s="38"/>
      <c r="E47" s="38"/>
    </row>
    <row r="51" spans="1:2" x14ac:dyDescent="0.2">
      <c r="B51" s="38"/>
    </row>
    <row r="52" spans="1:2" x14ac:dyDescent="0.2">
      <c r="A52" s="1" t="s">
        <v>27</v>
      </c>
      <c r="B52" s="1" t="s">
        <v>28</v>
      </c>
    </row>
    <row r="53" spans="1:2" x14ac:dyDescent="0.2">
      <c r="B53" s="1" t="s">
        <v>29</v>
      </c>
    </row>
    <row r="55" spans="1:2" x14ac:dyDescent="0.2">
      <c r="A55" s="1" t="s">
        <v>33</v>
      </c>
      <c r="B55" s="1" t="s">
        <v>35</v>
      </c>
    </row>
    <row r="56" spans="1:2" x14ac:dyDescent="0.2">
      <c r="B56" s="1" t="s">
        <v>34</v>
      </c>
    </row>
    <row r="58" spans="1:2" x14ac:dyDescent="0.2">
      <c r="A58" s="1" t="s">
        <v>40</v>
      </c>
      <c r="B58" s="1" t="s">
        <v>67</v>
      </c>
    </row>
    <row r="59" spans="1:2" x14ac:dyDescent="0.2">
      <c r="B59" s="1" t="s">
        <v>68</v>
      </c>
    </row>
    <row r="60" spans="1:2" x14ac:dyDescent="0.2">
      <c r="B60" s="1" t="s">
        <v>69</v>
      </c>
    </row>
    <row r="63" spans="1:2" x14ac:dyDescent="0.2">
      <c r="A63" s="1" t="s">
        <v>39</v>
      </c>
      <c r="B63" s="1">
        <v>0</v>
      </c>
    </row>
    <row r="64" spans="1:2" x14ac:dyDescent="0.2">
      <c r="B64" s="1">
        <v>1</v>
      </c>
    </row>
    <row r="65" spans="1:7" x14ac:dyDescent="0.2">
      <c r="B65" s="1">
        <v>2</v>
      </c>
    </row>
    <row r="66" spans="1:7" x14ac:dyDescent="0.2">
      <c r="B66" s="1">
        <v>3</v>
      </c>
    </row>
    <row r="67" spans="1:7" x14ac:dyDescent="0.2">
      <c r="B67" s="1">
        <v>4</v>
      </c>
      <c r="C67" s="118"/>
      <c r="D67" s="118"/>
    </row>
    <row r="70" spans="1:7" x14ac:dyDescent="0.2">
      <c r="A70" s="1" t="s">
        <v>62</v>
      </c>
      <c r="B70" s="1" t="s">
        <v>58</v>
      </c>
      <c r="D70" s="1" t="s">
        <v>72</v>
      </c>
      <c r="G70" s="1" t="s">
        <v>72</v>
      </c>
    </row>
    <row r="71" spans="1:7" x14ac:dyDescent="0.2">
      <c r="B71" s="1" t="s">
        <v>73</v>
      </c>
      <c r="D71" s="1" t="s">
        <v>73</v>
      </c>
      <c r="G71" s="1" t="s">
        <v>73</v>
      </c>
    </row>
    <row r="72" spans="1:7" x14ac:dyDescent="0.2">
      <c r="B72" s="1" t="s">
        <v>105</v>
      </c>
      <c r="D72" s="1" t="s">
        <v>105</v>
      </c>
      <c r="G72" s="1" t="s">
        <v>105</v>
      </c>
    </row>
    <row r="73" spans="1:7" x14ac:dyDescent="0.2">
      <c r="B73" s="1" t="s">
        <v>100</v>
      </c>
      <c r="D73" s="1" t="s">
        <v>100</v>
      </c>
      <c r="G73" s="1" t="s">
        <v>100</v>
      </c>
    </row>
    <row r="74" spans="1:7" x14ac:dyDescent="0.2">
      <c r="B74" s="1" t="s">
        <v>101</v>
      </c>
      <c r="D74" s="1" t="s">
        <v>101</v>
      </c>
      <c r="G74" s="1" t="s">
        <v>101</v>
      </c>
    </row>
    <row r="75" spans="1:7" x14ac:dyDescent="0.2">
      <c r="B75" s="1" t="s">
        <v>63</v>
      </c>
      <c r="D75" s="1" t="s">
        <v>63</v>
      </c>
      <c r="G75" s="1" t="s">
        <v>63</v>
      </c>
    </row>
    <row r="76" spans="1:7" x14ac:dyDescent="0.2">
      <c r="B76" s="1" t="s">
        <v>64</v>
      </c>
      <c r="D76" s="1" t="s">
        <v>64</v>
      </c>
      <c r="G76" s="1" t="s">
        <v>64</v>
      </c>
    </row>
    <row r="77" spans="1:7" x14ac:dyDescent="0.2">
      <c r="B77" s="1" t="s">
        <v>70</v>
      </c>
      <c r="D77" s="1" t="s">
        <v>70</v>
      </c>
      <c r="G77" s="1" t="s">
        <v>70</v>
      </c>
    </row>
    <row r="78" spans="1:7" x14ac:dyDescent="0.2">
      <c r="B78" s="1" t="s">
        <v>71</v>
      </c>
      <c r="D78" s="1" t="s">
        <v>71</v>
      </c>
      <c r="G78" s="1" t="s">
        <v>71</v>
      </c>
    </row>
    <row r="79" spans="1:7" x14ac:dyDescent="0.2">
      <c r="D79" s="1" t="s">
        <v>82</v>
      </c>
      <c r="G79" s="1" t="s">
        <v>82</v>
      </c>
    </row>
    <row r="82" spans="1:7" x14ac:dyDescent="0.2">
      <c r="A82" s="1" t="s">
        <v>85</v>
      </c>
    </row>
    <row r="83" spans="1:7" ht="14.25" customHeight="1" x14ac:dyDescent="0.2">
      <c r="A83" s="1" t="s">
        <v>86</v>
      </c>
      <c r="B83" s="108" t="s">
        <v>113</v>
      </c>
      <c r="C83" s="108"/>
      <c r="D83" s="108"/>
      <c r="E83" s="108"/>
      <c r="F83" s="108"/>
      <c r="G83" s="108"/>
    </row>
    <row r="84" spans="1:7" x14ac:dyDescent="0.2">
      <c r="B84" s="108"/>
      <c r="C84" s="108"/>
      <c r="D84" s="108"/>
      <c r="E84" s="108"/>
      <c r="F84" s="108"/>
      <c r="G84" s="108"/>
    </row>
    <row r="86" spans="1:7" x14ac:dyDescent="0.2">
      <c r="A86" s="1" t="s">
        <v>1</v>
      </c>
      <c r="B86" s="108" t="s">
        <v>112</v>
      </c>
      <c r="C86" s="108"/>
      <c r="D86" s="108"/>
      <c r="E86" s="108"/>
      <c r="F86" s="108"/>
      <c r="G86" s="108"/>
    </row>
    <row r="87" spans="1:7" x14ac:dyDescent="0.2">
      <c r="B87" s="108"/>
      <c r="C87" s="108"/>
      <c r="D87" s="108"/>
      <c r="E87" s="108"/>
      <c r="F87" s="108"/>
      <c r="G87" s="108"/>
    </row>
    <row r="94" spans="1:7" x14ac:dyDescent="0.2">
      <c r="A94" s="1" t="s">
        <v>88</v>
      </c>
      <c r="B94" s="3" t="s">
        <v>90</v>
      </c>
      <c r="C94" s="1" t="s">
        <v>50</v>
      </c>
    </row>
    <row r="95" spans="1:7" x14ac:dyDescent="0.2">
      <c r="B95" s="54">
        <v>24</v>
      </c>
      <c r="C95" s="52">
        <v>1</v>
      </c>
    </row>
    <row r="96" spans="1:7" x14ac:dyDescent="0.2">
      <c r="B96" s="55">
        <v>49</v>
      </c>
      <c r="C96" s="53">
        <v>2</v>
      </c>
    </row>
    <row r="97" spans="2:3" x14ac:dyDescent="0.2">
      <c r="B97" s="54"/>
      <c r="C97" s="52">
        <v>3</v>
      </c>
    </row>
    <row r="98" spans="2:3" x14ac:dyDescent="0.2">
      <c r="B98" s="55"/>
      <c r="C98" s="53">
        <v>4</v>
      </c>
    </row>
    <row r="99" spans="2:3" x14ac:dyDescent="0.2">
      <c r="B99" s="54"/>
      <c r="C99" s="52">
        <v>5</v>
      </c>
    </row>
    <row r="100" spans="2:3" x14ac:dyDescent="0.2">
      <c r="B100" s="55"/>
      <c r="C100" s="53">
        <v>6</v>
      </c>
    </row>
    <row r="101" spans="2:3" x14ac:dyDescent="0.2">
      <c r="B101" s="54"/>
      <c r="C101" s="52">
        <v>7</v>
      </c>
    </row>
    <row r="102" spans="2:3" x14ac:dyDescent="0.2">
      <c r="B102" s="55"/>
      <c r="C102" s="53">
        <v>8</v>
      </c>
    </row>
    <row r="103" spans="2:3" x14ac:dyDescent="0.2">
      <c r="B103" s="54"/>
      <c r="C103" s="52">
        <v>9</v>
      </c>
    </row>
    <row r="104" spans="2:3" x14ac:dyDescent="0.2">
      <c r="B104" s="55"/>
      <c r="C104" s="53">
        <v>10</v>
      </c>
    </row>
    <row r="105" spans="2:3" x14ac:dyDescent="0.2">
      <c r="B105" s="54"/>
      <c r="C105" s="52">
        <v>24</v>
      </c>
    </row>
    <row r="106" spans="2:3" x14ac:dyDescent="0.2">
      <c r="B106" s="56"/>
      <c r="C106" s="57">
        <v>49</v>
      </c>
    </row>
    <row r="119" spans="1:3" x14ac:dyDescent="0.2">
      <c r="A119" s="1" t="s">
        <v>89</v>
      </c>
      <c r="B119" s="3" t="s">
        <v>90</v>
      </c>
      <c r="C119" s="1" t="s">
        <v>50</v>
      </c>
    </row>
    <row r="120" spans="1:3" x14ac:dyDescent="0.2">
      <c r="B120" s="1">
        <v>10</v>
      </c>
      <c r="C120" s="1">
        <v>1</v>
      </c>
    </row>
    <row r="121" spans="1:3" x14ac:dyDescent="0.2">
      <c r="C121" s="1">
        <v>2</v>
      </c>
    </row>
    <row r="122" spans="1:3" x14ac:dyDescent="0.2">
      <c r="C122" s="1">
        <v>3</v>
      </c>
    </row>
    <row r="123" spans="1:3" x14ac:dyDescent="0.2">
      <c r="C123" s="1">
        <v>4</v>
      </c>
    </row>
    <row r="124" spans="1:3" x14ac:dyDescent="0.2">
      <c r="C124" s="1">
        <v>5</v>
      </c>
    </row>
    <row r="125" spans="1:3" x14ac:dyDescent="0.2">
      <c r="C125" s="1">
        <v>6</v>
      </c>
    </row>
    <row r="126" spans="1:3" x14ac:dyDescent="0.2">
      <c r="C126" s="1">
        <v>7</v>
      </c>
    </row>
    <row r="127" spans="1:3" x14ac:dyDescent="0.2">
      <c r="C127" s="1">
        <v>8</v>
      </c>
    </row>
    <row r="128" spans="1:3" x14ac:dyDescent="0.2">
      <c r="C128" s="1">
        <v>9</v>
      </c>
    </row>
    <row r="129" spans="1:10" x14ac:dyDescent="0.2">
      <c r="C129" s="1">
        <v>10</v>
      </c>
    </row>
    <row r="131" spans="1:10" x14ac:dyDescent="0.2">
      <c r="A131" s="1" t="s">
        <v>99</v>
      </c>
      <c r="B131" s="1" t="s">
        <v>93</v>
      </c>
      <c r="D131" s="25">
        <f>Tabelle1!F7</f>
        <v>150</v>
      </c>
    </row>
    <row r="132" spans="1:10" x14ac:dyDescent="0.2">
      <c r="B132" s="1" t="s">
        <v>96</v>
      </c>
      <c r="D132" s="58">
        <v>2</v>
      </c>
    </row>
    <row r="133" spans="1:10" x14ac:dyDescent="0.2">
      <c r="B133" s="1" t="s">
        <v>95</v>
      </c>
      <c r="D133" s="58">
        <v>2</v>
      </c>
    </row>
    <row r="134" spans="1:10" x14ac:dyDescent="0.2">
      <c r="B134" s="1" t="s">
        <v>97</v>
      </c>
      <c r="D134" s="37">
        <v>0.5</v>
      </c>
    </row>
    <row r="135" spans="1:10" x14ac:dyDescent="0.2">
      <c r="B135" s="1" t="s">
        <v>98</v>
      </c>
      <c r="D135" s="37">
        <v>0.5</v>
      </c>
    </row>
    <row r="137" spans="1:10" x14ac:dyDescent="0.2">
      <c r="A137" s="1" t="s">
        <v>94</v>
      </c>
      <c r="B137" s="1" t="s">
        <v>93</v>
      </c>
      <c r="D137" s="25">
        <f>Tabelle1!F7</f>
        <v>150</v>
      </c>
    </row>
    <row r="138" spans="1:10" x14ac:dyDescent="0.2">
      <c r="B138" s="1" t="s">
        <v>96</v>
      </c>
      <c r="D138" s="58">
        <v>8</v>
      </c>
    </row>
    <row r="139" spans="1:10" x14ac:dyDescent="0.2">
      <c r="B139" s="1" t="s">
        <v>95</v>
      </c>
      <c r="D139" s="58">
        <v>7</v>
      </c>
    </row>
    <row r="140" spans="1:10" x14ac:dyDescent="0.2">
      <c r="B140" s="1" t="s">
        <v>97</v>
      </c>
      <c r="D140" s="37">
        <v>0.5</v>
      </c>
    </row>
    <row r="141" spans="1:10" x14ac:dyDescent="0.2">
      <c r="B141" s="1" t="s">
        <v>98</v>
      </c>
      <c r="C141" s="37"/>
      <c r="D141" s="37">
        <v>0.5</v>
      </c>
    </row>
    <row r="143" spans="1:10" ht="15" x14ac:dyDescent="0.25">
      <c r="A143" s="1" t="s">
        <v>91</v>
      </c>
      <c r="B143" s="1" t="s">
        <v>100</v>
      </c>
      <c r="C143" s="11"/>
      <c r="D143" s="1" t="s">
        <v>101</v>
      </c>
      <c r="E143" s="11"/>
      <c r="F143" s="11"/>
      <c r="G143" s="11"/>
      <c r="H143" s="11"/>
      <c r="I143" s="11"/>
      <c r="J143" s="11"/>
    </row>
    <row r="144" spans="1:10" x14ac:dyDescent="0.2">
      <c r="B144" s="1" t="s">
        <v>30</v>
      </c>
      <c r="D144" s="1" t="s">
        <v>30</v>
      </c>
    </row>
    <row r="145" spans="2:4" x14ac:dyDescent="0.2">
      <c r="B145" s="1" t="s">
        <v>47</v>
      </c>
    </row>
    <row r="146" spans="2:4" x14ac:dyDescent="0.2">
      <c r="B146" s="1" t="s">
        <v>74</v>
      </c>
    </row>
    <row r="147" spans="2:4" x14ac:dyDescent="0.2">
      <c r="B147" s="1" t="s">
        <v>109</v>
      </c>
      <c r="D147" s="1" t="s">
        <v>109</v>
      </c>
    </row>
    <row r="148" spans="2:4" x14ac:dyDescent="0.2">
      <c r="B148" s="1" t="s">
        <v>31</v>
      </c>
      <c r="D148" s="1" t="s">
        <v>31</v>
      </c>
    </row>
  </sheetData>
  <sheetProtection algorithmName="SHA-512" hashValue="Kz7uM/zS3387tJhGS2J3TbYd9PuF1OGSYLRSQbPB2BC1ZiG0TY5jemwVKEl3fA6QP36tP7PaHNFF7qLdxfiazg==" saltValue="bSsZObJdD8tVJWN7fQon8Q==" spinCount="100000" sheet="1" objects="1" scenarios="1"/>
  <mergeCells count="3">
    <mergeCell ref="B86:G87"/>
    <mergeCell ref="C67:D67"/>
    <mergeCell ref="B83:G84"/>
  </mergeCells>
  <pageMargins left="0.7" right="0.7" top="0.78740157499999996" bottom="0.78740157499999996" header="0.3" footer="0.3"/>
  <tableParts count="3">
    <tablePart r:id="rId1"/>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5E944-D75C-455D-8791-071185DEA3FF}">
  <sheetPr codeName="Tabelle4"/>
  <dimension ref="A4:K14"/>
  <sheetViews>
    <sheetView workbookViewId="0">
      <selection activeCell="F8" sqref="F8"/>
    </sheetView>
  </sheetViews>
  <sheetFormatPr baseColWidth="10" defaultRowHeight="15" x14ac:dyDescent="0.25"/>
  <cols>
    <col min="1" max="1" width="36.7109375" bestFit="1" customWidth="1"/>
    <col min="2" max="2" width="16" customWidth="1"/>
    <col min="3" max="3" width="12" customWidth="1"/>
    <col min="4" max="6" width="11.28515625" customWidth="1"/>
  </cols>
  <sheetData>
    <row r="4" spans="1:11" x14ac:dyDescent="0.25">
      <c r="D4" s="119" t="s">
        <v>52</v>
      </c>
      <c r="E4" s="119"/>
      <c r="F4" s="119"/>
      <c r="I4" s="119" t="s">
        <v>51</v>
      </c>
      <c r="J4" s="119"/>
      <c r="K4" s="119"/>
    </row>
    <row r="6" spans="1:11" x14ac:dyDescent="0.25">
      <c r="C6" t="s">
        <v>111</v>
      </c>
      <c r="D6" s="36" t="s">
        <v>53</v>
      </c>
      <c r="E6" s="36" t="s">
        <v>54</v>
      </c>
      <c r="F6" s="36" t="s">
        <v>55</v>
      </c>
      <c r="I6" t="s">
        <v>53</v>
      </c>
      <c r="J6" t="s">
        <v>54</v>
      </c>
      <c r="K6" t="s">
        <v>55</v>
      </c>
    </row>
    <row r="7" spans="1:11" x14ac:dyDescent="0.25">
      <c r="A7" s="1" t="s">
        <v>7</v>
      </c>
      <c r="D7" s="59">
        <v>145</v>
      </c>
      <c r="E7" s="59">
        <v>130</v>
      </c>
      <c r="F7" s="59">
        <v>150</v>
      </c>
      <c r="I7" s="59">
        <v>155</v>
      </c>
      <c r="J7" s="59">
        <v>135</v>
      </c>
      <c r="K7" s="59">
        <v>160</v>
      </c>
    </row>
    <row r="8" spans="1:11" x14ac:dyDescent="0.25">
      <c r="A8" s="1" t="s">
        <v>16</v>
      </c>
      <c r="B8" s="37">
        <v>0.8</v>
      </c>
      <c r="C8" s="37"/>
      <c r="D8" s="59">
        <f t="shared" ref="D8:D14" si="0">$D$7*B8</f>
        <v>116</v>
      </c>
      <c r="E8" s="59">
        <f t="shared" ref="E8:E14" si="1">$E$7*B8</f>
        <v>104</v>
      </c>
      <c r="F8" s="59">
        <f>$F$7*B8</f>
        <v>120</v>
      </c>
      <c r="I8" s="59">
        <f t="shared" ref="I8:I14" si="2">$I$7*B8</f>
        <v>124</v>
      </c>
      <c r="J8" s="59">
        <f>$J$7*B8</f>
        <v>108</v>
      </c>
      <c r="K8" s="59">
        <f>$K$7*B8</f>
        <v>128</v>
      </c>
    </row>
    <row r="9" spans="1:11" x14ac:dyDescent="0.25">
      <c r="A9" s="1" t="s">
        <v>17</v>
      </c>
      <c r="B9" s="37">
        <v>0.8</v>
      </c>
      <c r="C9" s="37">
        <v>0.7</v>
      </c>
      <c r="D9" s="59">
        <f t="shared" si="0"/>
        <v>116</v>
      </c>
      <c r="E9" s="59">
        <f t="shared" si="1"/>
        <v>104</v>
      </c>
      <c r="F9" s="59">
        <f t="shared" ref="F9:F14" si="3">$F$7*B9</f>
        <v>120</v>
      </c>
      <c r="I9" s="59">
        <f t="shared" si="2"/>
        <v>124</v>
      </c>
      <c r="J9" s="59">
        <f t="shared" ref="J9:J14" si="4">$J$7*B9</f>
        <v>108</v>
      </c>
      <c r="K9" s="59">
        <f t="shared" ref="K9:K14" si="5">$K$7*B9</f>
        <v>128</v>
      </c>
    </row>
    <row r="10" spans="1:11" x14ac:dyDescent="0.25">
      <c r="A10" s="1" t="s">
        <v>18</v>
      </c>
      <c r="B10" s="37">
        <v>0.6</v>
      </c>
      <c r="C10" s="37"/>
      <c r="D10" s="59">
        <f t="shared" si="0"/>
        <v>87</v>
      </c>
      <c r="E10" s="59">
        <f t="shared" si="1"/>
        <v>78</v>
      </c>
      <c r="F10" s="59">
        <f t="shared" si="3"/>
        <v>90</v>
      </c>
      <c r="I10" s="59">
        <f t="shared" si="2"/>
        <v>93</v>
      </c>
      <c r="J10" s="59">
        <f t="shared" si="4"/>
        <v>81</v>
      </c>
      <c r="K10" s="59">
        <f t="shared" si="5"/>
        <v>96</v>
      </c>
    </row>
    <row r="11" spans="1:11" x14ac:dyDescent="0.25">
      <c r="A11" s="1" t="s">
        <v>19</v>
      </c>
      <c r="B11" s="37">
        <v>0.6</v>
      </c>
      <c r="C11" s="37">
        <v>0.5</v>
      </c>
      <c r="D11" s="59">
        <f t="shared" si="0"/>
        <v>87</v>
      </c>
      <c r="E11" s="59">
        <f t="shared" si="1"/>
        <v>78</v>
      </c>
      <c r="F11" s="59">
        <f t="shared" si="3"/>
        <v>90</v>
      </c>
      <c r="I11" s="59">
        <f t="shared" si="2"/>
        <v>93</v>
      </c>
      <c r="J11" s="59">
        <f t="shared" si="4"/>
        <v>81</v>
      </c>
      <c r="K11" s="59">
        <f t="shared" si="5"/>
        <v>96</v>
      </c>
    </row>
    <row r="12" spans="1:11" x14ac:dyDescent="0.25">
      <c r="A12" s="1" t="s">
        <v>20</v>
      </c>
      <c r="B12" s="37">
        <v>0.4</v>
      </c>
      <c r="C12" s="37">
        <v>0.3</v>
      </c>
      <c r="D12" s="59">
        <f t="shared" si="0"/>
        <v>58</v>
      </c>
      <c r="E12" s="59">
        <f t="shared" si="1"/>
        <v>52</v>
      </c>
      <c r="F12" s="59">
        <f t="shared" si="3"/>
        <v>60</v>
      </c>
      <c r="I12" s="59">
        <f t="shared" si="2"/>
        <v>62</v>
      </c>
      <c r="J12" s="59">
        <f t="shared" si="4"/>
        <v>54</v>
      </c>
      <c r="K12" s="59">
        <f t="shared" si="5"/>
        <v>64</v>
      </c>
    </row>
    <row r="13" spans="1:11" x14ac:dyDescent="0.25">
      <c r="A13" s="1" t="s">
        <v>21</v>
      </c>
      <c r="B13" s="37">
        <v>0.4</v>
      </c>
      <c r="C13" s="37">
        <v>0.3</v>
      </c>
      <c r="D13" s="59">
        <f t="shared" si="0"/>
        <v>58</v>
      </c>
      <c r="E13" s="59">
        <f t="shared" si="1"/>
        <v>52</v>
      </c>
      <c r="F13" s="59">
        <f t="shared" si="3"/>
        <v>60</v>
      </c>
      <c r="I13" s="59">
        <f t="shared" si="2"/>
        <v>62</v>
      </c>
      <c r="J13" s="59">
        <f t="shared" si="4"/>
        <v>54</v>
      </c>
      <c r="K13" s="59">
        <f t="shared" si="5"/>
        <v>64</v>
      </c>
    </row>
    <row r="14" spans="1:11" x14ac:dyDescent="0.25">
      <c r="A14" s="1" t="s">
        <v>22</v>
      </c>
      <c r="B14" s="37">
        <v>0.4</v>
      </c>
      <c r="C14" s="37">
        <v>0.3</v>
      </c>
      <c r="D14" s="59">
        <f t="shared" si="0"/>
        <v>58</v>
      </c>
      <c r="E14" s="59">
        <f t="shared" si="1"/>
        <v>52</v>
      </c>
      <c r="F14" s="59">
        <f t="shared" si="3"/>
        <v>60</v>
      </c>
      <c r="I14" s="59">
        <f t="shared" si="2"/>
        <v>62</v>
      </c>
      <c r="J14" s="59">
        <f t="shared" si="4"/>
        <v>54</v>
      </c>
      <c r="K14" s="59">
        <f t="shared" si="5"/>
        <v>64</v>
      </c>
    </row>
  </sheetData>
  <sheetProtection algorithmName="SHA-512" hashValue="O7DpnsBqigflknxM9LFPkDOj72kYgJQnGsUim5snJBYS9i4jeXUiqVoa2eZY79qEP2gZP4dTExNsKoRMwABnsw==" saltValue="DSMpMALaZhd+PSUyvoft0Q==" spinCount="100000" sheet="1" objects="1" scenarios="1"/>
  <mergeCells count="2">
    <mergeCell ref="D4:F4"/>
    <mergeCell ref="I4:K4"/>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8ED755AFD3688B4DA4EBCD25325C8AA2" ma:contentTypeVersion="2" ma:contentTypeDescription="Ein neues Dokument erstellen." ma:contentTypeScope="" ma:versionID="b08828828053fcb57e6f8be19f6cd0dd">
  <xsd:schema xmlns:xsd="http://www.w3.org/2001/XMLSchema" xmlns:xs="http://www.w3.org/2001/XMLSchema" xmlns:p="http://schemas.microsoft.com/office/2006/metadata/properties" xmlns:ns3="9e0b4367-8263-4047-b0ce-605e2b7b1de0" targetNamespace="http://schemas.microsoft.com/office/2006/metadata/properties" ma:root="true" ma:fieldsID="a889a771b2715cbeb53b2e4f5c46471b" ns3:_="">
    <xsd:import namespace="9e0b4367-8263-4047-b0ce-605e2b7b1de0"/>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0b4367-8263-4047-b0ce-605e2b7b1d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8794F6-C4B2-4269-A291-6C959EFBDB43}">
  <ds:schemaRefs>
    <ds:schemaRef ds:uri="9e0b4367-8263-4047-b0ce-605e2b7b1de0"/>
    <ds:schemaRef ds:uri="http://schemas.microsoft.com/office/2006/documentManagement/types"/>
    <ds:schemaRef ds:uri="http://purl.org/dc/terms/"/>
    <ds:schemaRef ds:uri="http://schemas.microsoft.com/office/2006/metadata/properties"/>
    <ds:schemaRef ds:uri="http://schemas.microsoft.com/office/infopath/2007/PartnerControls"/>
    <ds:schemaRef ds:uri="http://www.w3.org/XML/1998/namespace"/>
    <ds:schemaRef ds:uri="http://purl.org/dc/dcmitype/"/>
    <ds:schemaRef ds:uri="http://purl.org/dc/elements/1.1/"/>
    <ds:schemaRef ds:uri="http://schemas.openxmlformats.org/package/2006/metadata/core-properties"/>
  </ds:schemaRefs>
</ds:datastoreItem>
</file>

<file path=customXml/itemProps2.xml><?xml version="1.0" encoding="utf-8"?>
<ds:datastoreItem xmlns:ds="http://schemas.openxmlformats.org/officeDocument/2006/customXml" ds:itemID="{B4C717F9-9347-4FEE-9EA4-613DB6B6848C}">
  <ds:schemaRefs>
    <ds:schemaRef ds:uri="http://schemas.microsoft.com/sharepoint/v3/contenttype/forms"/>
  </ds:schemaRefs>
</ds:datastoreItem>
</file>

<file path=customXml/itemProps3.xml><?xml version="1.0" encoding="utf-8"?>
<ds:datastoreItem xmlns:ds="http://schemas.openxmlformats.org/officeDocument/2006/customXml" ds:itemID="{EC77B546-E434-4050-83C4-C838462A76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0b4367-8263-4047-b0ce-605e2b7b1d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Anhang 1</vt:lpstr>
      <vt:lpstr>Datenquelle</vt:lpstr>
      <vt:lpstr>Tabelle1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Urs Kappeler</dc:creator>
  <cp:lastModifiedBy>Anna Meli</cp:lastModifiedBy>
  <cp:lastPrinted>2021-07-08T19:21:25Z</cp:lastPrinted>
  <dcterms:created xsi:type="dcterms:W3CDTF">2015-04-21T11:28:17Z</dcterms:created>
  <dcterms:modified xsi:type="dcterms:W3CDTF">2024-12-17T09:02:22Z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0x0101008ED755AFD3688B4DA4EBCD25325C8AA2</vt:lpwstr>
  </property>
</Properties>
</file>